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525" yWindow="65371" windowWidth="12120" windowHeight="91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<sst xmlns="http://schemas.openxmlformats.org/spreadsheetml/2006/main" count="68" uniqueCount="68">
  <si>
    <t>First Blood</t>
  </si>
  <si>
    <t>The Fast And The Furious</t>
  </si>
  <si>
    <t>The Wedding Singer</t>
  </si>
  <si>
    <t>The Blues Brothers</t>
  </si>
  <si>
    <t>Purple Rain</t>
  </si>
  <si>
    <t>The Waterboy</t>
  </si>
  <si>
    <t>White Men Can't Jump</t>
  </si>
  <si>
    <t>The Full Monty</t>
  </si>
  <si>
    <t>Jackie Brown</t>
  </si>
  <si>
    <t>Zoolander</t>
  </si>
  <si>
    <t>The Lord Of The Rings:  The Fellowship Of The Ring</t>
  </si>
  <si>
    <t>Sleepy Hollow</t>
  </si>
  <si>
    <t>Godzilla</t>
  </si>
  <si>
    <t>Bridget Jones's Diary</t>
  </si>
  <si>
    <t>Crouching Tiger, Hidden Dragon</t>
  </si>
  <si>
    <t>Kingpin</t>
  </si>
  <si>
    <t>Evolution</t>
  </si>
  <si>
    <t>Correct</t>
  </si>
  <si>
    <t>Willy Wonka And The Chocolate Factory</t>
  </si>
  <si>
    <t>Trading Places</t>
  </si>
  <si>
    <t>Star Wars - Episode II:  The Attack Of The Clones</t>
  </si>
  <si>
    <t>Question</t>
  </si>
  <si>
    <t>Answer</t>
  </si>
  <si>
    <t>Dick Tracy</t>
  </si>
  <si>
    <t>Wayne's World</t>
  </si>
  <si>
    <t>Top Secret!</t>
  </si>
  <si>
    <t>Batman Forever</t>
  </si>
  <si>
    <t>Goldmember</t>
  </si>
  <si>
    <t>An Officer And A Gentleman</t>
  </si>
  <si>
    <t>Footloose</t>
  </si>
  <si>
    <t>Stand By Me</t>
  </si>
  <si>
    <t>Notting Hill</t>
  </si>
  <si>
    <t>About A Boy</t>
  </si>
  <si>
    <t>Fear And Loathing In Las Vegas</t>
  </si>
  <si>
    <t>The Usual Suspects</t>
  </si>
  <si>
    <t>Signs</t>
  </si>
  <si>
    <t>X-Men</t>
  </si>
  <si>
    <t>The Sixth Sense</t>
  </si>
  <si>
    <t>Dirty Dancing</t>
  </si>
  <si>
    <t>Titanic</t>
  </si>
  <si>
    <t>Singin' In The Rain</t>
  </si>
  <si>
    <t>Back To The Future</t>
  </si>
  <si>
    <t>The Big Lebowski</t>
  </si>
  <si>
    <t>The Fifth Element</t>
  </si>
  <si>
    <t>Speed</t>
  </si>
  <si>
    <t>Big</t>
  </si>
  <si>
    <t>Jumanji</t>
  </si>
  <si>
    <t>The Color Of Money</t>
  </si>
  <si>
    <t>Pushing Tin</t>
  </si>
  <si>
    <t>The Flintstones</t>
  </si>
  <si>
    <t>Pulp Fiction</t>
  </si>
  <si>
    <t>Ransom</t>
  </si>
  <si>
    <t>Full Metal Jacket</t>
  </si>
  <si>
    <t>Jay And Silent Bob Strike Back</t>
  </si>
  <si>
    <t>Hellraiser</t>
  </si>
  <si>
    <t>Independence Day</t>
  </si>
  <si>
    <t>E.T.  The Extra-Terrestrial</t>
  </si>
  <si>
    <t>Men In Black</t>
  </si>
  <si>
    <t>Swingers</t>
  </si>
  <si>
    <t>Porky's</t>
  </si>
  <si>
    <t>Shrek</t>
  </si>
  <si>
    <t>The Matrix</t>
  </si>
  <si>
    <t>Grease</t>
  </si>
  <si>
    <t>Tu puntuación:</t>
  </si>
  <si>
    <t>De un total de:</t>
  </si>
  <si>
    <t xml:space="preserve">¡Mierda! ¡El marcador ya no funciona! :_( </t>
  </si>
  <si>
    <r>
      <t>Más Excels en</t>
    </r>
    <r>
      <rPr>
        <sz val="10"/>
        <color indexed="8"/>
        <rFont val="Arial"/>
        <family val="0"/>
      </rPr>
      <t>:</t>
    </r>
    <r>
      <rPr>
        <u val="single"/>
        <sz val="10"/>
        <color indexed="12"/>
        <rFont val="Arial"/>
        <family val="0"/>
      </rPr>
      <t xml:space="preserve"> </t>
    </r>
    <r>
      <rPr>
        <b/>
        <u val="single"/>
        <sz val="12"/>
        <color indexed="12"/>
        <rFont val="Courier New"/>
        <family val="3"/>
      </rPr>
      <t>http://oink.elrellano.com/index.php?t=.xls</t>
    </r>
  </si>
  <si>
    <r>
      <t xml:space="preserve">Excel traducido y retocado por </t>
    </r>
    <r>
      <rPr>
        <b/>
        <sz val="12"/>
        <color indexed="43"/>
        <rFont val="Courier New"/>
        <family val="3"/>
      </rPr>
      <t>Oink!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</si>
</sst>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£&quot;#,##0_);\(&quot;£&quot;#,##0\)"/>
    <numFmt numFmtId="187" formatCode="&quot;£&quot;#,##0_);[Red]\(&quot;£&quot;#,##0\)"/>
    <numFmt numFmtId="188" formatCode="&quot;£&quot;#,##0.00_);\(&quot;£&quot;#,##0.00\)"/>
    <numFmt numFmtId="189" formatCode="&quot;£&quot;#,##0.00_);[Red]\(&quot;£&quot;#,##0.00\)"/>
    <numFmt numFmtId="190" formatCode="_(&quot;£&quot;* #,##0_);_(&quot;£&quot;* \(#,##0\);_(&quot;£&quot;* &quot;-&quot;_);_(@_)"/>
    <numFmt numFmtId="191" formatCode="_(&quot;£&quot;* #,##0.00_);_(&quot;£&quot;* \(#,##0.00\);_(&quot;£&quot;* &quot;-&quot;??_);_(@_)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3"/>
      <name val="Arial"/>
      <family val="2"/>
    </font>
    <font>
      <b/>
      <sz val="12"/>
      <name val="Courier New"/>
      <family val="3"/>
    </font>
    <font>
      <b/>
      <sz val="10"/>
      <color indexed="8"/>
      <name val="Georgia"/>
      <family val="1"/>
    </font>
    <font>
      <sz val="10"/>
      <color indexed="8"/>
      <name val="Arial"/>
      <family val="0"/>
    </font>
    <font>
      <b/>
      <u val="single"/>
      <sz val="12"/>
      <color indexed="12"/>
      <name val="Courier New"/>
      <family val="3"/>
    </font>
    <font>
      <b/>
      <sz val="12"/>
      <color indexed="43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center"/>
    </xf>
    <xf numFmtId="0" fontId="1" fillId="2" borderId="0" xfId="2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6" fillId="3" borderId="0" xfId="20" applyFont="1" applyFill="1" applyAlignment="1">
      <alignment horizontal="center" vertical="center"/>
    </xf>
    <xf numFmtId="0" fontId="0" fillId="3" borderId="0" xfId="20" applyFont="1" applyFill="1" applyAlignment="1">
      <alignment horizontal="center" vertical="center"/>
    </xf>
    <xf numFmtId="0" fontId="1" fillId="3" borderId="0" xfId="2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20" applyFont="1" applyFill="1" applyAlignment="1">
      <alignment horizontal="center" vertical="center"/>
    </xf>
    <xf numFmtId="0" fontId="7" fillId="3" borderId="0" xfId="20" applyFont="1" applyFill="1" applyAlignment="1">
      <alignment horizontal="center" vertical="center"/>
    </xf>
    <xf numFmtId="0" fontId="2" fillId="3" borderId="0" xfId="2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ill>
        <patternFill>
          <bgColor rgb="FFFF000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CCFF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30.jpeg" /><Relationship Id="rId30" Type="http://schemas.openxmlformats.org/officeDocument/2006/relationships/image" Target="../media/image29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4.jpeg" /><Relationship Id="rId34" Type="http://schemas.openxmlformats.org/officeDocument/2006/relationships/image" Target="../media/image33.jpeg" /><Relationship Id="rId35" Type="http://schemas.openxmlformats.org/officeDocument/2006/relationships/image" Target="../media/image36.jpeg" /><Relationship Id="rId36" Type="http://schemas.openxmlformats.org/officeDocument/2006/relationships/image" Target="../media/image35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40.jpeg" /><Relationship Id="rId40" Type="http://schemas.openxmlformats.org/officeDocument/2006/relationships/image" Target="../media/image39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5</xdr:row>
      <xdr:rowOff>28575</xdr:rowOff>
    </xdr:from>
    <xdr:to>
      <xdr:col>4</xdr:col>
      <xdr:colOff>342900</xdr:colOff>
      <xdr:row>14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9060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5</xdr:row>
      <xdr:rowOff>9525</xdr:rowOff>
    </xdr:from>
    <xdr:to>
      <xdr:col>10</xdr:col>
      <xdr:colOff>409575</xdr:colOff>
      <xdr:row>14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971550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5</xdr:row>
      <xdr:rowOff>9525</xdr:rowOff>
    </xdr:from>
    <xdr:to>
      <xdr:col>16</xdr:col>
      <xdr:colOff>447675</xdr:colOff>
      <xdr:row>14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15125" y="971550"/>
          <a:ext cx="2628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18</xdr:row>
      <xdr:rowOff>28575</xdr:rowOff>
    </xdr:from>
    <xdr:to>
      <xdr:col>4</xdr:col>
      <xdr:colOff>381000</xdr:colOff>
      <xdr:row>27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3133725"/>
          <a:ext cx="2638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18</xdr:row>
      <xdr:rowOff>28575</xdr:rowOff>
    </xdr:from>
    <xdr:to>
      <xdr:col>10</xdr:col>
      <xdr:colOff>447675</xdr:colOff>
      <xdr:row>27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86150" y="313372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18</xdr:row>
      <xdr:rowOff>9525</xdr:rowOff>
    </xdr:from>
    <xdr:to>
      <xdr:col>16</xdr:col>
      <xdr:colOff>409575</xdr:colOff>
      <xdr:row>27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77025" y="3114675"/>
          <a:ext cx="2628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31</xdr:row>
      <xdr:rowOff>28575</xdr:rowOff>
    </xdr:from>
    <xdr:to>
      <xdr:col>4</xdr:col>
      <xdr:colOff>381000</xdr:colOff>
      <xdr:row>40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5276850"/>
          <a:ext cx="2638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31</xdr:row>
      <xdr:rowOff>28575</xdr:rowOff>
    </xdr:from>
    <xdr:to>
      <xdr:col>10</xdr:col>
      <xdr:colOff>419100</xdr:colOff>
      <xdr:row>40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57575" y="527685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31</xdr:row>
      <xdr:rowOff>28575</xdr:rowOff>
    </xdr:from>
    <xdr:to>
      <xdr:col>16</xdr:col>
      <xdr:colOff>419100</xdr:colOff>
      <xdr:row>40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86550" y="527685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44</xdr:row>
      <xdr:rowOff>28575</xdr:rowOff>
    </xdr:from>
    <xdr:to>
      <xdr:col>4</xdr:col>
      <xdr:colOff>409575</xdr:colOff>
      <xdr:row>53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9075" y="741997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44</xdr:row>
      <xdr:rowOff>28575</xdr:rowOff>
    </xdr:from>
    <xdr:to>
      <xdr:col>10</xdr:col>
      <xdr:colOff>409575</xdr:colOff>
      <xdr:row>53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48050" y="741997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44</xdr:row>
      <xdr:rowOff>9525</xdr:rowOff>
    </xdr:from>
    <xdr:to>
      <xdr:col>16</xdr:col>
      <xdr:colOff>409575</xdr:colOff>
      <xdr:row>53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86550" y="7400925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57</xdr:row>
      <xdr:rowOff>28575</xdr:rowOff>
    </xdr:from>
    <xdr:to>
      <xdr:col>4</xdr:col>
      <xdr:colOff>409575</xdr:colOff>
      <xdr:row>66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8600" y="956310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57</xdr:row>
      <xdr:rowOff>28575</xdr:rowOff>
    </xdr:from>
    <xdr:to>
      <xdr:col>10</xdr:col>
      <xdr:colOff>409575</xdr:colOff>
      <xdr:row>66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57575" y="956310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57</xdr:row>
      <xdr:rowOff>28575</xdr:rowOff>
    </xdr:from>
    <xdr:to>
      <xdr:col>16</xdr:col>
      <xdr:colOff>409575</xdr:colOff>
      <xdr:row>66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77025" y="956310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70</xdr:row>
      <xdr:rowOff>28575</xdr:rowOff>
    </xdr:from>
    <xdr:to>
      <xdr:col>4</xdr:col>
      <xdr:colOff>447675</xdr:colOff>
      <xdr:row>79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6700" y="1170622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70</xdr:row>
      <xdr:rowOff>28575</xdr:rowOff>
    </xdr:from>
    <xdr:to>
      <xdr:col>10</xdr:col>
      <xdr:colOff>381000</xdr:colOff>
      <xdr:row>79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29000" y="1170622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70</xdr:row>
      <xdr:rowOff>28575</xdr:rowOff>
    </xdr:from>
    <xdr:to>
      <xdr:col>16</xdr:col>
      <xdr:colOff>381000</xdr:colOff>
      <xdr:row>79</xdr:row>
      <xdr:rowOff>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57975" y="1170622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83</xdr:row>
      <xdr:rowOff>28575</xdr:rowOff>
    </xdr:from>
    <xdr:to>
      <xdr:col>4</xdr:col>
      <xdr:colOff>409575</xdr:colOff>
      <xdr:row>92</xdr:row>
      <xdr:rowOff>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8600" y="1384935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83</xdr:row>
      <xdr:rowOff>28575</xdr:rowOff>
    </xdr:from>
    <xdr:to>
      <xdr:col>10</xdr:col>
      <xdr:colOff>409575</xdr:colOff>
      <xdr:row>92</xdr:row>
      <xdr:rowOff>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57575" y="1384935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83</xdr:row>
      <xdr:rowOff>28575</xdr:rowOff>
    </xdr:from>
    <xdr:to>
      <xdr:col>16</xdr:col>
      <xdr:colOff>419100</xdr:colOff>
      <xdr:row>92</xdr:row>
      <xdr:rowOff>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686550" y="1384935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96</xdr:row>
      <xdr:rowOff>28575</xdr:rowOff>
    </xdr:from>
    <xdr:to>
      <xdr:col>4</xdr:col>
      <xdr:colOff>419100</xdr:colOff>
      <xdr:row>105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28600" y="1599247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96</xdr:row>
      <xdr:rowOff>28575</xdr:rowOff>
    </xdr:from>
    <xdr:to>
      <xdr:col>10</xdr:col>
      <xdr:colOff>409575</xdr:colOff>
      <xdr:row>105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457575" y="1599247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96</xdr:row>
      <xdr:rowOff>28575</xdr:rowOff>
    </xdr:from>
    <xdr:to>
      <xdr:col>16</xdr:col>
      <xdr:colOff>409575</xdr:colOff>
      <xdr:row>105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677025" y="1599247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109</xdr:row>
      <xdr:rowOff>9525</xdr:rowOff>
    </xdr:from>
    <xdr:to>
      <xdr:col>4</xdr:col>
      <xdr:colOff>409575</xdr:colOff>
      <xdr:row>118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28600" y="18116550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109</xdr:row>
      <xdr:rowOff>28575</xdr:rowOff>
    </xdr:from>
    <xdr:to>
      <xdr:col>10</xdr:col>
      <xdr:colOff>409575</xdr:colOff>
      <xdr:row>118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448050" y="1813560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109</xdr:row>
      <xdr:rowOff>9525</xdr:rowOff>
    </xdr:from>
    <xdr:to>
      <xdr:col>16</xdr:col>
      <xdr:colOff>409575</xdr:colOff>
      <xdr:row>118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686550" y="18116550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122</xdr:row>
      <xdr:rowOff>28575</xdr:rowOff>
    </xdr:from>
    <xdr:to>
      <xdr:col>4</xdr:col>
      <xdr:colOff>409575</xdr:colOff>
      <xdr:row>131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19075" y="2027872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122</xdr:row>
      <xdr:rowOff>28575</xdr:rowOff>
    </xdr:from>
    <xdr:to>
      <xdr:col>10</xdr:col>
      <xdr:colOff>409575</xdr:colOff>
      <xdr:row>131</xdr:row>
      <xdr:rowOff>0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57575" y="2027872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122</xdr:row>
      <xdr:rowOff>28575</xdr:rowOff>
    </xdr:from>
    <xdr:to>
      <xdr:col>16</xdr:col>
      <xdr:colOff>409575</xdr:colOff>
      <xdr:row>131</xdr:row>
      <xdr:rowOff>0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677025" y="2027872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135</xdr:row>
      <xdr:rowOff>28575</xdr:rowOff>
    </xdr:from>
    <xdr:to>
      <xdr:col>4</xdr:col>
      <xdr:colOff>409575</xdr:colOff>
      <xdr:row>144</xdr:row>
      <xdr:rowOff>0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28600" y="2242185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135</xdr:row>
      <xdr:rowOff>28575</xdr:rowOff>
    </xdr:from>
    <xdr:to>
      <xdr:col>10</xdr:col>
      <xdr:colOff>409575</xdr:colOff>
      <xdr:row>144</xdr:row>
      <xdr:rowOff>0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448050" y="2242185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135</xdr:row>
      <xdr:rowOff>28575</xdr:rowOff>
    </xdr:from>
    <xdr:to>
      <xdr:col>16</xdr:col>
      <xdr:colOff>409575</xdr:colOff>
      <xdr:row>144</xdr:row>
      <xdr:rowOff>0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677025" y="2242185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148</xdr:row>
      <xdr:rowOff>9525</xdr:rowOff>
    </xdr:from>
    <xdr:to>
      <xdr:col>4</xdr:col>
      <xdr:colOff>409575</xdr:colOff>
      <xdr:row>157</xdr:row>
      <xdr:rowOff>0</xdr:rowOff>
    </xdr:to>
    <xdr:pic>
      <xdr:nvPicPr>
        <xdr:cNvPr id="34" name="Picture 3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28600" y="24545925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148</xdr:row>
      <xdr:rowOff>28575</xdr:rowOff>
    </xdr:from>
    <xdr:to>
      <xdr:col>10</xdr:col>
      <xdr:colOff>409575</xdr:colOff>
      <xdr:row>157</xdr:row>
      <xdr:rowOff>0</xdr:rowOff>
    </xdr:to>
    <xdr:pic>
      <xdr:nvPicPr>
        <xdr:cNvPr id="35" name="Picture 3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448050" y="2456497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148</xdr:row>
      <xdr:rowOff>28575</xdr:rowOff>
    </xdr:from>
    <xdr:to>
      <xdr:col>16</xdr:col>
      <xdr:colOff>381000</xdr:colOff>
      <xdr:row>157</xdr:row>
      <xdr:rowOff>0</xdr:rowOff>
    </xdr:to>
    <xdr:pic>
      <xdr:nvPicPr>
        <xdr:cNvPr id="36" name="Picture 4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657975" y="2456497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161</xdr:row>
      <xdr:rowOff>9525</xdr:rowOff>
    </xdr:from>
    <xdr:to>
      <xdr:col>4</xdr:col>
      <xdr:colOff>409575</xdr:colOff>
      <xdr:row>170</xdr:row>
      <xdr:rowOff>0</xdr:rowOff>
    </xdr:to>
    <xdr:pic>
      <xdr:nvPicPr>
        <xdr:cNvPr id="37" name="Picture 4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28600" y="26689050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161</xdr:row>
      <xdr:rowOff>9525</xdr:rowOff>
    </xdr:from>
    <xdr:to>
      <xdr:col>10</xdr:col>
      <xdr:colOff>409575</xdr:colOff>
      <xdr:row>170</xdr:row>
      <xdr:rowOff>0</xdr:rowOff>
    </xdr:to>
    <xdr:pic>
      <xdr:nvPicPr>
        <xdr:cNvPr id="38" name="Picture 4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448050" y="26689050"/>
          <a:ext cx="2628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161</xdr:row>
      <xdr:rowOff>28575</xdr:rowOff>
    </xdr:from>
    <xdr:to>
      <xdr:col>16</xdr:col>
      <xdr:colOff>381000</xdr:colOff>
      <xdr:row>170</xdr:row>
      <xdr:rowOff>0</xdr:rowOff>
    </xdr:to>
    <xdr:pic>
      <xdr:nvPicPr>
        <xdr:cNvPr id="39" name="Picture 4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657975" y="2670810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174</xdr:row>
      <xdr:rowOff>28575</xdr:rowOff>
    </xdr:from>
    <xdr:to>
      <xdr:col>4</xdr:col>
      <xdr:colOff>409575</xdr:colOff>
      <xdr:row>183</xdr:row>
      <xdr:rowOff>0</xdr:rowOff>
    </xdr:to>
    <xdr:pic>
      <xdr:nvPicPr>
        <xdr:cNvPr id="40" name="Picture 4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19075" y="2885122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174</xdr:row>
      <xdr:rowOff>28575</xdr:rowOff>
    </xdr:from>
    <xdr:to>
      <xdr:col>10</xdr:col>
      <xdr:colOff>381000</xdr:colOff>
      <xdr:row>183</xdr:row>
      <xdr:rowOff>0</xdr:rowOff>
    </xdr:to>
    <xdr:pic>
      <xdr:nvPicPr>
        <xdr:cNvPr id="41" name="Picture 4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429000" y="2885122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174</xdr:row>
      <xdr:rowOff>28575</xdr:rowOff>
    </xdr:from>
    <xdr:to>
      <xdr:col>16</xdr:col>
      <xdr:colOff>381000</xdr:colOff>
      <xdr:row>183</xdr:row>
      <xdr:rowOff>0</xdr:rowOff>
    </xdr:to>
    <xdr:pic>
      <xdr:nvPicPr>
        <xdr:cNvPr id="42" name="Picture 4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657975" y="2885122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187</xdr:row>
      <xdr:rowOff>28575</xdr:rowOff>
    </xdr:from>
    <xdr:to>
      <xdr:col>4</xdr:col>
      <xdr:colOff>409575</xdr:colOff>
      <xdr:row>196</xdr:row>
      <xdr:rowOff>0</xdr:rowOff>
    </xdr:to>
    <xdr:pic>
      <xdr:nvPicPr>
        <xdr:cNvPr id="43" name="Picture 48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28600" y="3099435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187</xdr:row>
      <xdr:rowOff>28575</xdr:rowOff>
    </xdr:from>
    <xdr:to>
      <xdr:col>10</xdr:col>
      <xdr:colOff>409575</xdr:colOff>
      <xdr:row>196</xdr:row>
      <xdr:rowOff>0</xdr:rowOff>
    </xdr:to>
    <xdr:pic>
      <xdr:nvPicPr>
        <xdr:cNvPr id="44" name="Picture 4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448050" y="3099435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187</xdr:row>
      <xdr:rowOff>28575</xdr:rowOff>
    </xdr:from>
    <xdr:to>
      <xdr:col>16</xdr:col>
      <xdr:colOff>409575</xdr:colOff>
      <xdr:row>196</xdr:row>
      <xdr:rowOff>0</xdr:rowOff>
    </xdr:to>
    <xdr:pic>
      <xdr:nvPicPr>
        <xdr:cNvPr id="45" name="Picture 5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686550" y="3099435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200</xdr:row>
      <xdr:rowOff>9525</xdr:rowOff>
    </xdr:from>
    <xdr:to>
      <xdr:col>4</xdr:col>
      <xdr:colOff>419100</xdr:colOff>
      <xdr:row>209</xdr:row>
      <xdr:rowOff>0</xdr:rowOff>
    </xdr:to>
    <xdr:pic>
      <xdr:nvPicPr>
        <xdr:cNvPr id="46" name="Picture 5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28600" y="33118425"/>
          <a:ext cx="2628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200</xdr:row>
      <xdr:rowOff>28575</xdr:rowOff>
    </xdr:from>
    <xdr:to>
      <xdr:col>10</xdr:col>
      <xdr:colOff>409575</xdr:colOff>
      <xdr:row>209</xdr:row>
      <xdr:rowOff>0</xdr:rowOff>
    </xdr:to>
    <xdr:pic>
      <xdr:nvPicPr>
        <xdr:cNvPr id="47" name="Picture 52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448050" y="3313747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200</xdr:row>
      <xdr:rowOff>28575</xdr:rowOff>
    </xdr:from>
    <xdr:to>
      <xdr:col>16</xdr:col>
      <xdr:colOff>409575</xdr:colOff>
      <xdr:row>209</xdr:row>
      <xdr:rowOff>0</xdr:rowOff>
    </xdr:to>
    <xdr:pic>
      <xdr:nvPicPr>
        <xdr:cNvPr id="48" name="Picture 53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677025" y="3313747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213</xdr:row>
      <xdr:rowOff>28575</xdr:rowOff>
    </xdr:from>
    <xdr:to>
      <xdr:col>4</xdr:col>
      <xdr:colOff>447675</xdr:colOff>
      <xdr:row>222</xdr:row>
      <xdr:rowOff>0</xdr:rowOff>
    </xdr:to>
    <xdr:pic>
      <xdr:nvPicPr>
        <xdr:cNvPr id="49" name="Picture 54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66700" y="3528060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213</xdr:row>
      <xdr:rowOff>28575</xdr:rowOff>
    </xdr:from>
    <xdr:to>
      <xdr:col>10</xdr:col>
      <xdr:colOff>409575</xdr:colOff>
      <xdr:row>222</xdr:row>
      <xdr:rowOff>0</xdr:rowOff>
    </xdr:to>
    <xdr:pic>
      <xdr:nvPicPr>
        <xdr:cNvPr id="50" name="Picture 55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448050" y="3528060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213</xdr:row>
      <xdr:rowOff>28575</xdr:rowOff>
    </xdr:from>
    <xdr:to>
      <xdr:col>16</xdr:col>
      <xdr:colOff>409575</xdr:colOff>
      <xdr:row>222</xdr:row>
      <xdr:rowOff>0</xdr:rowOff>
    </xdr:to>
    <xdr:pic>
      <xdr:nvPicPr>
        <xdr:cNvPr id="51" name="Picture 56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677025" y="3528060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226</xdr:row>
      <xdr:rowOff>28575</xdr:rowOff>
    </xdr:from>
    <xdr:to>
      <xdr:col>4</xdr:col>
      <xdr:colOff>409575</xdr:colOff>
      <xdr:row>235</xdr:row>
      <xdr:rowOff>0</xdr:rowOff>
    </xdr:to>
    <xdr:pic>
      <xdr:nvPicPr>
        <xdr:cNvPr id="52" name="Picture 57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19075" y="3742372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226</xdr:row>
      <xdr:rowOff>28575</xdr:rowOff>
    </xdr:from>
    <xdr:to>
      <xdr:col>10</xdr:col>
      <xdr:colOff>409575</xdr:colOff>
      <xdr:row>235</xdr:row>
      <xdr:rowOff>0</xdr:rowOff>
    </xdr:to>
    <xdr:pic>
      <xdr:nvPicPr>
        <xdr:cNvPr id="53" name="Picture 58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457575" y="3742372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226</xdr:row>
      <xdr:rowOff>28575</xdr:rowOff>
    </xdr:from>
    <xdr:to>
      <xdr:col>16</xdr:col>
      <xdr:colOff>409575</xdr:colOff>
      <xdr:row>235</xdr:row>
      <xdr:rowOff>0</xdr:rowOff>
    </xdr:to>
    <xdr:pic>
      <xdr:nvPicPr>
        <xdr:cNvPr id="54" name="Picture 59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677025" y="3742372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239</xdr:row>
      <xdr:rowOff>28575</xdr:rowOff>
    </xdr:from>
    <xdr:to>
      <xdr:col>4</xdr:col>
      <xdr:colOff>409575</xdr:colOff>
      <xdr:row>248</xdr:row>
      <xdr:rowOff>0</xdr:rowOff>
    </xdr:to>
    <xdr:pic>
      <xdr:nvPicPr>
        <xdr:cNvPr id="55" name="Picture 60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19075" y="3956685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239</xdr:row>
      <xdr:rowOff>28575</xdr:rowOff>
    </xdr:from>
    <xdr:to>
      <xdr:col>10</xdr:col>
      <xdr:colOff>409575</xdr:colOff>
      <xdr:row>248</xdr:row>
      <xdr:rowOff>0</xdr:rowOff>
    </xdr:to>
    <xdr:pic>
      <xdr:nvPicPr>
        <xdr:cNvPr id="56" name="Picture 6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448050" y="3956685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239</xdr:row>
      <xdr:rowOff>28575</xdr:rowOff>
    </xdr:from>
    <xdr:to>
      <xdr:col>16</xdr:col>
      <xdr:colOff>409575</xdr:colOff>
      <xdr:row>248</xdr:row>
      <xdr:rowOff>0</xdr:rowOff>
    </xdr:to>
    <xdr:pic>
      <xdr:nvPicPr>
        <xdr:cNvPr id="57" name="Picture 62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686550" y="3956685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252</xdr:row>
      <xdr:rowOff>9525</xdr:rowOff>
    </xdr:from>
    <xdr:to>
      <xdr:col>4</xdr:col>
      <xdr:colOff>409575</xdr:colOff>
      <xdr:row>261</xdr:row>
      <xdr:rowOff>0</xdr:rowOff>
    </xdr:to>
    <xdr:pic>
      <xdr:nvPicPr>
        <xdr:cNvPr id="58" name="Picture 6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28600" y="41690925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252</xdr:row>
      <xdr:rowOff>28575</xdr:rowOff>
    </xdr:from>
    <xdr:to>
      <xdr:col>10</xdr:col>
      <xdr:colOff>409575</xdr:colOff>
      <xdr:row>261</xdr:row>
      <xdr:rowOff>0</xdr:rowOff>
    </xdr:to>
    <xdr:pic>
      <xdr:nvPicPr>
        <xdr:cNvPr id="59" name="Picture 64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448050" y="4170997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252</xdr:row>
      <xdr:rowOff>28575</xdr:rowOff>
    </xdr:from>
    <xdr:to>
      <xdr:col>16</xdr:col>
      <xdr:colOff>409575</xdr:colOff>
      <xdr:row>261</xdr:row>
      <xdr:rowOff>0</xdr:rowOff>
    </xdr:to>
    <xdr:pic>
      <xdr:nvPicPr>
        <xdr:cNvPr id="60" name="Picture 65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686550" y="4170997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ink.elrellano.com/index.php?t=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9"/>
  <sheetViews>
    <sheetView tabSelected="1" workbookViewId="0" topLeftCell="A151">
      <selection activeCell="M15" sqref="M15:Q15"/>
    </sheetView>
  </sheetViews>
  <sheetFormatPr defaultColWidth="9.140625" defaultRowHeight="12.75"/>
  <cols>
    <col min="1" max="5" width="9.140625" style="2" customWidth="1"/>
    <col min="6" max="6" width="2.7109375" style="2" customWidth="1"/>
    <col min="7" max="11" width="9.140625" style="2" customWidth="1"/>
    <col min="12" max="12" width="2.7109375" style="2" customWidth="1"/>
    <col min="13" max="19" width="9.140625" style="2" customWidth="1"/>
    <col min="20" max="20" width="18.57421875" style="2" customWidth="1"/>
    <col min="21" max="25" width="9.140625" style="2" customWidth="1"/>
    <col min="26" max="27" width="0" style="2" hidden="1" customWidth="1"/>
    <col min="28" max="16384" width="9.140625" style="2" customWidth="1"/>
  </cols>
  <sheetData>
    <row r="1" spans="1:27" ht="15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Z1" s="2">
        <v>16</v>
      </c>
      <c r="AA1" s="2">
        <f>IF(OR($A$16="Correct"),1,0)</f>
        <v>0</v>
      </c>
    </row>
    <row r="2" spans="1:27" s="29" customFormat="1" ht="16.5">
      <c r="A2" s="26" t="s">
        <v>67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AA2" s="29">
        <f>IF(OR($G$16="Correct"),1,0)</f>
        <v>0</v>
      </c>
    </row>
    <row r="3" spans="1:27" s="29" customFormat="1" ht="16.5">
      <c r="A3" s="30"/>
      <c r="B3" s="30"/>
      <c r="C3" s="31" t="s">
        <v>66</v>
      </c>
      <c r="D3" s="32"/>
      <c r="E3" s="32"/>
      <c r="F3" s="32"/>
      <c r="G3" s="32"/>
      <c r="H3" s="33"/>
      <c r="I3" s="32"/>
      <c r="J3" s="32"/>
      <c r="K3" s="32"/>
      <c r="L3" s="32"/>
      <c r="M3" s="32"/>
      <c r="N3" s="32"/>
      <c r="O3" s="30"/>
      <c r="P3" s="30"/>
      <c r="Q3" s="28"/>
      <c r="AA3" s="29">
        <f>IF(OR($M$16="Correct"),1,0)</f>
        <v>0</v>
      </c>
    </row>
    <row r="4" spans="1:27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Z4" s="2">
        <f>Z1+13</f>
        <v>29</v>
      </c>
      <c r="AA4" s="2">
        <f>IF(OR($A$29="Correct"),1,0)</f>
        <v>0</v>
      </c>
    </row>
    <row r="5" spans="1:27" ht="13.5" thickBot="1">
      <c r="A5" s="7">
        <v>1</v>
      </c>
      <c r="B5" s="3"/>
      <c r="C5" s="3"/>
      <c r="D5" s="3"/>
      <c r="E5" s="3"/>
      <c r="F5" s="3"/>
      <c r="G5" s="7">
        <v>2</v>
      </c>
      <c r="H5" s="3"/>
      <c r="I5" s="3"/>
      <c r="J5" s="3"/>
      <c r="K5" s="3"/>
      <c r="L5" s="3"/>
      <c r="M5" s="7">
        <v>3</v>
      </c>
      <c r="N5" s="3"/>
      <c r="O5" s="3"/>
      <c r="P5" s="3"/>
      <c r="Q5" s="3"/>
      <c r="AA5" s="2">
        <f>IF(OR($G$29="Correct"),1,0)</f>
        <v>0</v>
      </c>
    </row>
    <row r="6" spans="1:27" ht="12.75">
      <c r="A6" s="3"/>
      <c r="B6" s="4"/>
      <c r="C6" s="3"/>
      <c r="D6" s="3"/>
      <c r="E6" s="3"/>
      <c r="F6" s="3"/>
      <c r="G6" s="3"/>
      <c r="H6" s="4"/>
      <c r="I6" s="3"/>
      <c r="J6" s="3"/>
      <c r="K6" s="3"/>
      <c r="L6" s="3"/>
      <c r="M6" s="3"/>
      <c r="N6" s="4"/>
      <c r="O6" s="3"/>
      <c r="P6" s="3"/>
      <c r="Q6" s="3"/>
      <c r="AA6" s="2">
        <f>IF(OR($M$29="Correct"),1,0)</f>
        <v>0</v>
      </c>
    </row>
    <row r="7" spans="1:27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Z7" s="2">
        <f>Z4+13</f>
        <v>42</v>
      </c>
      <c r="AA7" s="2">
        <f>IF(OR($A$42="Correct"),1,0)</f>
        <v>0</v>
      </c>
    </row>
    <row r="8" spans="1:27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AA8" s="2">
        <f>IF(OR($G$42="Correct"),1,0)</f>
        <v>0</v>
      </c>
    </row>
    <row r="9" spans="1:27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AA9" s="2">
        <f>IF(OR($M$42="Correct"),1,0)</f>
        <v>0</v>
      </c>
    </row>
    <row r="10" spans="1:27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Z10" s="2">
        <f>Z7+13</f>
        <v>55</v>
      </c>
      <c r="AA10" s="2">
        <f>IF(OR($A$55="Correct"),1,0)</f>
        <v>0</v>
      </c>
    </row>
    <row r="11" spans="1:27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AA11" s="2">
        <f>IF(OR($G$55="Correct"),1,0)</f>
        <v>0</v>
      </c>
    </row>
    <row r="12" spans="1:27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AA12" s="2">
        <f>IF(OR($M$55="Correct"),1,0)</f>
        <v>0</v>
      </c>
    </row>
    <row r="13" spans="1:27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Z13" s="2">
        <f>Z10+13</f>
        <v>68</v>
      </c>
      <c r="AA13" s="2">
        <f>IF(OR($A$68="Correct"),1,0)</f>
        <v>0</v>
      </c>
    </row>
    <row r="14" spans="1:27" ht="13.5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AA14" s="2">
        <f>IF(OR($G$68="Correct"),1,0)</f>
        <v>0</v>
      </c>
    </row>
    <row r="15" spans="1:27" ht="12.75">
      <c r="A15" s="20"/>
      <c r="B15" s="21"/>
      <c r="C15" s="21"/>
      <c r="D15" s="21"/>
      <c r="E15" s="22"/>
      <c r="F15" s="3"/>
      <c r="G15" s="20"/>
      <c r="H15" s="21"/>
      <c r="I15" s="21"/>
      <c r="J15" s="21"/>
      <c r="K15" s="22"/>
      <c r="L15" s="3"/>
      <c r="M15" s="20"/>
      <c r="N15" s="21"/>
      <c r="O15" s="21"/>
      <c r="P15" s="21"/>
      <c r="Q15" s="22"/>
      <c r="AA15" s="2">
        <f>IF(OR($M$68="Correct"),1,0)</f>
        <v>0</v>
      </c>
    </row>
    <row r="16" spans="1:27" ht="13.5" thickBot="1">
      <c r="A16" s="23">
        <f>IF(OR(A15="Entre pillos anda el juego"),"¡BIEN! ¡¡toma ya!!",IF(OR(A15=""),"","¡¡esa no es!!"))</f>
      </c>
      <c r="B16" s="24"/>
      <c r="C16" s="24"/>
      <c r="D16" s="24"/>
      <c r="E16" s="25"/>
      <c r="F16" s="3"/>
      <c r="G16" s="23">
        <f>IF(OR(G15="Un mundo de fantasia"),"¡¡muy bien chaval!!",IF(OR(G15="Un mundo de fantasía"),"¡¡muy bien chaval!!",IF(OR(G15=""),"","no tienes ni idea")))</f>
      </c>
      <c r="H16" s="24"/>
      <c r="I16" s="24"/>
      <c r="J16" s="24"/>
      <c r="K16" s="25"/>
      <c r="L16" s="3"/>
      <c r="M16" s="23">
        <f>IF(OR(M15="Dick Tracy"),"¡BIEN! eres el p… amo",IF(OR(M15="Dick Tracey"),"no se escribe así, pero te la doy por buena",IF(OR(M15=""),"","¡Mal! ¡Pero si esta es muy fácil!")))</f>
      </c>
      <c r="N16" s="24"/>
      <c r="O16" s="24"/>
      <c r="P16" s="24"/>
      <c r="Q16" s="25"/>
      <c r="Z16" s="2">
        <f>Z13+13</f>
        <v>81</v>
      </c>
      <c r="AA16" s="2">
        <f>IF(OR($A$81="Correct"),1,0)</f>
        <v>0</v>
      </c>
    </row>
    <row r="17" spans="1:27" ht="13.5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AA17" s="2">
        <f>IF(OR($G$81="Correct"),1,0)</f>
        <v>0</v>
      </c>
    </row>
    <row r="18" spans="1:27" ht="13.5" thickBot="1">
      <c r="A18" s="7">
        <v>4</v>
      </c>
      <c r="B18" s="3"/>
      <c r="C18" s="3"/>
      <c r="D18" s="3"/>
      <c r="E18" s="3"/>
      <c r="F18" s="3"/>
      <c r="G18" s="7">
        <v>5</v>
      </c>
      <c r="H18" s="3"/>
      <c r="I18" s="3"/>
      <c r="J18" s="3"/>
      <c r="K18" s="3"/>
      <c r="L18" s="3"/>
      <c r="M18" s="7">
        <v>6</v>
      </c>
      <c r="N18" s="3"/>
      <c r="O18" s="3"/>
      <c r="P18" s="3"/>
      <c r="Q18" s="3"/>
      <c r="AA18" s="2">
        <f>IF(OR($M$81="Correct"),1,0)</f>
        <v>0</v>
      </c>
    </row>
    <row r="19" spans="1:27" ht="12.75">
      <c r="A19" s="5"/>
      <c r="B19" s="3"/>
      <c r="C19" s="3"/>
      <c r="D19" s="3"/>
      <c r="E19" s="3"/>
      <c r="F19" s="3"/>
      <c r="G19" s="3"/>
      <c r="H19" s="5"/>
      <c r="I19" s="3"/>
      <c r="J19" s="3"/>
      <c r="K19" s="3"/>
      <c r="L19" s="3"/>
      <c r="M19" s="3"/>
      <c r="N19" s="5"/>
      <c r="O19" s="3"/>
      <c r="P19" s="3"/>
      <c r="Q19" s="3"/>
      <c r="Z19" s="2">
        <f>Z16+13</f>
        <v>94</v>
      </c>
      <c r="AA19" s="2">
        <f>IF(OR($A$94="Correct"),1,0)</f>
        <v>0</v>
      </c>
    </row>
    <row r="20" spans="1:2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AA20" s="2">
        <f>IF(OR($G$94="Correct"),1,0)</f>
        <v>0</v>
      </c>
    </row>
    <row r="21" spans="1:27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AA21" s="2">
        <f>IF(OR($M$94="Correct"),1,0)</f>
        <v>0</v>
      </c>
    </row>
    <row r="22" spans="1:27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Z22" s="2">
        <f>Z19+13</f>
        <v>107</v>
      </c>
      <c r="AA22" s="2">
        <f>IF(OR($A$107="Correct"),1,0)</f>
        <v>0</v>
      </c>
    </row>
    <row r="23" spans="1:27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AA23" s="2">
        <f>IF(OR($G$107="Correct"),1,0)</f>
        <v>0</v>
      </c>
    </row>
    <row r="24" spans="1:27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AA24" s="2">
        <f>IF(OR($M$107="Correct"),1,0)</f>
        <v>0</v>
      </c>
    </row>
    <row r="25" spans="1:27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Z25" s="2">
        <f>Z22+13</f>
        <v>120</v>
      </c>
      <c r="AA25" s="2">
        <f>IF(OR($A$120="Correct"),1,0)</f>
        <v>0</v>
      </c>
    </row>
    <row r="26" spans="1:27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AA26" s="2">
        <f>IF(OR($G$120="Correct"),1,0)</f>
        <v>0</v>
      </c>
    </row>
    <row r="27" spans="1:27" ht="13.5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AA27" s="2">
        <f>IF(OR($M$120="Correct"),1,0)</f>
        <v>0</v>
      </c>
    </row>
    <row r="28" spans="1:27" ht="12.75">
      <c r="A28" s="20"/>
      <c r="B28" s="21"/>
      <c r="C28" s="21"/>
      <c r="D28" s="21"/>
      <c r="E28" s="22"/>
      <c r="F28" s="3"/>
      <c r="G28" s="20"/>
      <c r="H28" s="21"/>
      <c r="I28" s="21"/>
      <c r="J28" s="21"/>
      <c r="K28" s="22"/>
      <c r="L28" s="3"/>
      <c r="M28" s="20"/>
      <c r="N28" s="21"/>
      <c r="O28" s="21"/>
      <c r="P28" s="21"/>
      <c r="Q28" s="22"/>
      <c r="Z28" s="2">
        <f>Z25+13</f>
        <v>133</v>
      </c>
      <c r="AA28" s="2">
        <f>IF(OR($A$133="Correct"),1,0)</f>
        <v>0</v>
      </c>
    </row>
    <row r="29" spans="1:27" ht="13.5" thickBot="1">
      <c r="A29" s="23">
        <f>IF(OR(A28="Wayne's World"),"Marcha, marcha ¡es genial!",IF(OR(A28="Wayne's world: ¡que desparrame!"),"Perfecto",IF(OR(A28=""),"","Noooooooo")))</f>
      </c>
      <c r="B29" s="24"/>
      <c r="C29" s="24"/>
      <c r="D29" s="24"/>
      <c r="E29" s="25"/>
      <c r="F29" s="3"/>
      <c r="G29" s="23">
        <f>IF(OR(G28="Top Secret"),"¡Muy bien! (esta era fácil)",IF(OR(G28="Top Secret!"),"Correcto",IF(OR(G28=""),"","¡Mal! (no te aplicas, tío)")))</f>
      </c>
      <c r="H29" s="24"/>
      <c r="I29" s="24"/>
      <c r="J29" s="24"/>
      <c r="K29" s="25"/>
      <c r="L29" s="3"/>
      <c r="M29" s="23">
        <f>IF(OR(M28="Batman Forever"),"¡Oh sí! ¡Sigue así! ¡Ummmm!",IF(OR(M28="Batman 3"),"Venga, vale, te la doy por buena",IF(OR(M28="Batman"),"Mal. Qué Batman exactamente?",IF(OR(M28=""),"","Mal! (retírate, esto no se te da)"))))</f>
      </c>
      <c r="N29" s="24"/>
      <c r="O29" s="24"/>
      <c r="P29" s="24"/>
      <c r="Q29" s="25"/>
      <c r="AA29" s="2">
        <f>IF(OR($G$133="Correct"),1,0)</f>
        <v>0</v>
      </c>
    </row>
    <row r="30" spans="1:27" ht="13.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AA30" s="2">
        <f>IF(OR($M$133="Correct"),1,0)</f>
        <v>0</v>
      </c>
    </row>
    <row r="31" spans="1:27" ht="13.5" thickBot="1">
      <c r="A31" s="7">
        <v>7</v>
      </c>
      <c r="B31" s="3"/>
      <c r="C31" s="3"/>
      <c r="D31" s="3"/>
      <c r="E31" s="3"/>
      <c r="F31" s="3"/>
      <c r="G31" s="7">
        <v>8</v>
      </c>
      <c r="H31" s="3"/>
      <c r="I31" s="3"/>
      <c r="J31" s="3"/>
      <c r="K31" s="3"/>
      <c r="L31" s="3"/>
      <c r="M31" s="7">
        <v>9</v>
      </c>
      <c r="N31" s="3"/>
      <c r="O31" s="3"/>
      <c r="P31" s="3"/>
      <c r="Q31" s="3"/>
      <c r="Z31" s="2">
        <f>Z28+13</f>
        <v>146</v>
      </c>
      <c r="AA31" s="2">
        <f>IF(OR($A$146="Correct"),1,0)</f>
        <v>0</v>
      </c>
    </row>
    <row r="32" spans="1:27" ht="12.75">
      <c r="A32" s="5"/>
      <c r="B32" s="3"/>
      <c r="C32" s="3"/>
      <c r="D32" s="3"/>
      <c r="E32" s="3"/>
      <c r="F32" s="3"/>
      <c r="G32" s="5"/>
      <c r="H32" s="3"/>
      <c r="I32" s="3"/>
      <c r="J32" s="3"/>
      <c r="K32" s="3"/>
      <c r="L32" s="3"/>
      <c r="M32" s="3"/>
      <c r="N32" s="5"/>
      <c r="O32" s="3"/>
      <c r="P32" s="3"/>
      <c r="Q32" s="3"/>
      <c r="AA32" s="2">
        <f>IF(OR($G$146="Correct"),1,0)</f>
        <v>0</v>
      </c>
    </row>
    <row r="33" spans="1:27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AA33" s="2">
        <f>IF(OR($M$146="Correct"),1,0)</f>
        <v>0</v>
      </c>
    </row>
    <row r="34" spans="1:27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Z34" s="2">
        <f>Z31+13</f>
        <v>159</v>
      </c>
      <c r="AA34" s="2">
        <f>IF(OR($A$159="Correct"),1,0)</f>
        <v>0</v>
      </c>
    </row>
    <row r="35" spans="1:2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AA35" s="2">
        <f>IF(OR($G$159="Correct"),1,0)</f>
        <v>0</v>
      </c>
    </row>
    <row r="36" spans="1:2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AA36" s="2">
        <f>IF(OR($M$159="Correct"),1,0)</f>
        <v>0</v>
      </c>
    </row>
    <row r="37" spans="1:2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Z37" s="2">
        <f>Z34+13</f>
        <v>172</v>
      </c>
      <c r="AA37" s="2">
        <f>IF(OR($A$172="Correct"),1,0)</f>
        <v>0</v>
      </c>
    </row>
    <row r="38" spans="1:2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AA38" s="2">
        <f>IF(OR($G$172="Correct"),1,0)</f>
        <v>0</v>
      </c>
    </row>
    <row r="39" spans="1:2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AA39" s="2">
        <f>IF(OR($M$172="Correct"),1,0)</f>
        <v>0</v>
      </c>
    </row>
    <row r="40" spans="1:27" ht="13.5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Z40" s="2">
        <f>Z37+13</f>
        <v>185</v>
      </c>
      <c r="AA40" s="2">
        <f>IF(OR($A$185="Correct"),1,0)</f>
        <v>0</v>
      </c>
    </row>
    <row r="41" spans="1:27" ht="12.75">
      <c r="A41" s="20"/>
      <c r="B41" s="21"/>
      <c r="C41" s="21"/>
      <c r="D41" s="21"/>
      <c r="E41" s="22"/>
      <c r="F41" s="3"/>
      <c r="G41" s="20"/>
      <c r="H41" s="21"/>
      <c r="I41" s="21"/>
      <c r="J41" s="21"/>
      <c r="K41" s="22"/>
      <c r="L41" s="3"/>
      <c r="M41" s="20"/>
      <c r="N41" s="21"/>
      <c r="O41" s="21"/>
      <c r="P41" s="21"/>
      <c r="Q41" s="22"/>
      <c r="AA41" s="2">
        <f>IF(OR($G$185="Correct"),1,0)</f>
        <v>0</v>
      </c>
    </row>
    <row r="42" spans="1:27" ht="13.5" thickBot="1">
      <c r="A42" s="23">
        <f>IF(OR(A41="Austin Powers en miembro de oro"),"Tú si que eres de oro",IF(OR(A41="Miembro de oro"),"¡Me vale!",IF(OR(A41="Austin Powers II"),"¡Me vale!",IF(OR(A41="Austin Powers 2"),"¡Bien! ¡Un gallifante para ti!",IF(OR(A41="Austin Powers"),"¿Cuál de ellas?",IF(OR(A41=""),"","¡Fíjate en las gafas!¡Inútil!"))))))</f>
      </c>
      <c r="B42" s="24"/>
      <c r="C42" s="24"/>
      <c r="D42" s="24"/>
      <c r="E42" s="25"/>
      <c r="F42" s="3"/>
      <c r="G42" s="23">
        <f>IF(OR(G41="Oficial y Caballero"),"Correct",IF(OR(G41="Official y caballero"),"Le has puesto dos efes, pero vale",IF(OR(G41="Oficial y Cavallero"),"Caballero se escribe con B, pero vale",IF(OR(G41=""),"","Joder, eres malísimo. Fijate en el uniforme"))))</f>
      </c>
      <c r="H42" s="24"/>
      <c r="I42" s="24"/>
      <c r="J42" s="24"/>
      <c r="K42" s="25"/>
      <c r="L42" s="3"/>
      <c r="M42" s="23">
        <f>IF(OR(M41="Footloose"),"Correcto",IF(OR(M41="Foot Loose"),"Me vale",IF(OR(M41=""),"","Esa no es. Es un musical.")))</f>
      </c>
      <c r="N42" s="24"/>
      <c r="O42" s="24"/>
      <c r="P42" s="24"/>
      <c r="Q42" s="25"/>
      <c r="AA42" s="2">
        <f>IF(OR($M$185="Correct"),1,0)</f>
        <v>0</v>
      </c>
    </row>
    <row r="43" spans="1:27" ht="13.5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Z43" s="2">
        <f>Z40+13</f>
        <v>198</v>
      </c>
      <c r="AA43" s="2">
        <f>IF(OR($A$198="Correct"),1,0)</f>
        <v>0</v>
      </c>
    </row>
    <row r="44" spans="1:27" ht="13.5" thickBot="1">
      <c r="A44" s="7">
        <v>10</v>
      </c>
      <c r="B44" s="3"/>
      <c r="C44" s="3"/>
      <c r="D44" s="3"/>
      <c r="E44" s="3"/>
      <c r="F44" s="3"/>
      <c r="G44" s="7">
        <v>11</v>
      </c>
      <c r="H44" s="3"/>
      <c r="I44" s="3"/>
      <c r="J44" s="3"/>
      <c r="K44" s="3"/>
      <c r="L44" s="3"/>
      <c r="M44" s="7">
        <v>12</v>
      </c>
      <c r="N44" s="3"/>
      <c r="O44" s="3"/>
      <c r="P44" s="3"/>
      <c r="Q44" s="3"/>
      <c r="AA44" s="2">
        <f>IF(OR($G$198="Correct"),1,0)</f>
        <v>0</v>
      </c>
    </row>
    <row r="45" spans="1:27" ht="12.75">
      <c r="A45" s="5"/>
      <c r="B45" s="3"/>
      <c r="C45" s="3"/>
      <c r="D45" s="3"/>
      <c r="E45" s="3"/>
      <c r="F45" s="3"/>
      <c r="G45" s="5"/>
      <c r="H45" s="3"/>
      <c r="I45" s="3"/>
      <c r="J45" s="3"/>
      <c r="K45" s="3"/>
      <c r="L45" s="3"/>
      <c r="M45" s="5"/>
      <c r="N45" s="3"/>
      <c r="O45" s="3"/>
      <c r="P45" s="3"/>
      <c r="Q45" s="3"/>
      <c r="AA45" s="2">
        <f>IF(OR($M$198="Correct"),1,0)</f>
        <v>0</v>
      </c>
    </row>
    <row r="46" spans="1:2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Z46" s="2">
        <f>Z43+13</f>
        <v>211</v>
      </c>
      <c r="AA46" s="2">
        <f>IF(OR($A$211="Correct"),1,0)</f>
        <v>0</v>
      </c>
    </row>
    <row r="47" spans="1:2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AA47" s="2">
        <f>IF(OR($G$211="Correct"),1,0)</f>
        <v>0</v>
      </c>
    </row>
    <row r="48" spans="1:2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AA48" s="2">
        <f>IF(OR($M$211="Correct"),1,0)</f>
        <v>0</v>
      </c>
    </row>
    <row r="49" spans="1:2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Z49" s="2">
        <f>Z46+13</f>
        <v>224</v>
      </c>
      <c r="AA49" s="2">
        <f>IF(OR($A$224="Correct"),1,0)</f>
        <v>0</v>
      </c>
    </row>
    <row r="50" spans="1:2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AA50" s="2">
        <f>IF(OR($G$224="Correct"),1,0)</f>
        <v>0</v>
      </c>
    </row>
    <row r="51" spans="1:2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AA51" s="2">
        <f>IF(OR($M$224="Correct"),1,0)</f>
        <v>0</v>
      </c>
    </row>
    <row r="52" spans="1:27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Z52" s="2">
        <f>Z49+13</f>
        <v>237</v>
      </c>
      <c r="AA52" s="2">
        <f>IF(OR($A$237="Correct"),1,0)</f>
        <v>0</v>
      </c>
    </row>
    <row r="53" spans="1:27" ht="13.5" thickBo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AA53" s="2">
        <f>IF(OR($G$237="Correct"),1,0)</f>
        <v>0</v>
      </c>
    </row>
    <row r="54" spans="1:27" ht="12.75">
      <c r="A54" s="20"/>
      <c r="B54" s="21"/>
      <c r="C54" s="21"/>
      <c r="D54" s="21"/>
      <c r="E54" s="22"/>
      <c r="F54" s="3"/>
      <c r="G54" s="20"/>
      <c r="H54" s="21"/>
      <c r="I54" s="21"/>
      <c r="J54" s="21"/>
      <c r="K54" s="22"/>
      <c r="L54" s="3"/>
      <c r="M54" s="20"/>
      <c r="N54" s="21"/>
      <c r="O54" s="21"/>
      <c r="P54" s="21"/>
      <c r="Q54" s="22"/>
      <c r="AA54" s="2">
        <f>IF(OR($M$237="Correct"),1,0)</f>
        <v>0</v>
      </c>
    </row>
    <row r="55" spans="1:27" ht="13.5" thickBot="1">
      <c r="A55" s="23">
        <f>IF(OR(A54="Cuenta conmigo"),"¡Bien! (esta la pongo en rosa, porque yo lo valgo)",IF(OR(A54=""),"","Mal. Muy mal. Fatal. Peor que fatal."))</f>
      </c>
      <c r="B55" s="24"/>
      <c r="C55" s="24"/>
      <c r="D55" s="24"/>
      <c r="E55" s="25"/>
      <c r="F55" s="3"/>
      <c r="G55" s="23">
        <f>IF(OR(G54="Notting Hill"),"Bien. Esta la fuiste a ver por la Priti Guoman, eh?",IF(OR(G54=""),"","No es esa. Te doy una pista: transcurre en Londres"))</f>
      </c>
      <c r="H55" s="24"/>
      <c r="I55" s="24"/>
      <c r="J55" s="24"/>
      <c r="K55" s="25"/>
      <c r="L55" s="3"/>
      <c r="M55" s="23">
        <f>IF(OR(M54="Un niño grande"),"Si, es esa. Seguro que no haces trampas?",IF(OR(M54=""),"","No. Pista: es el mismo protagonista que la 11"))</f>
      </c>
      <c r="N55" s="24"/>
      <c r="O55" s="24"/>
      <c r="P55" s="24"/>
      <c r="Q55" s="25"/>
      <c r="Z55" s="2">
        <f>Z52+13</f>
        <v>250</v>
      </c>
      <c r="AA55" s="2">
        <f>IF(OR($A$250="Correct"),1,0)</f>
        <v>0</v>
      </c>
    </row>
    <row r="56" spans="1:27" ht="13.5" thickBo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AA56" s="2">
        <f>IF(OR($G$250="Correct"),1,0)</f>
        <v>0</v>
      </c>
    </row>
    <row r="57" spans="1:27" ht="13.5" thickBot="1">
      <c r="A57" s="7">
        <v>13</v>
      </c>
      <c r="B57" s="5"/>
      <c r="C57" s="3"/>
      <c r="D57" s="3"/>
      <c r="E57" s="3"/>
      <c r="F57" s="3"/>
      <c r="G57" s="8">
        <v>14</v>
      </c>
      <c r="H57" s="3"/>
      <c r="I57" s="3"/>
      <c r="J57" s="3"/>
      <c r="K57" s="3"/>
      <c r="L57" s="3"/>
      <c r="M57" s="7">
        <v>15</v>
      </c>
      <c r="N57" s="3"/>
      <c r="O57" s="3"/>
      <c r="P57" s="3"/>
      <c r="Q57" s="3"/>
      <c r="AA57" s="2">
        <f>IF(OR($M$250="Correct"),1,0)</f>
        <v>0</v>
      </c>
    </row>
    <row r="58" spans="1:2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5"/>
      <c r="N58" s="3"/>
      <c r="O58" s="3"/>
      <c r="P58" s="3"/>
      <c r="Q58" s="3"/>
      <c r="Z58" s="2">
        <f>Z55+13</f>
        <v>263</v>
      </c>
      <c r="AA58" s="2">
        <f>IF(OR($A$263="Correct"),1,0)</f>
        <v>0</v>
      </c>
    </row>
    <row r="59" spans="1:27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AA59" s="2">
        <f>IF(OR($G$263="Correct"),1,0)</f>
        <v>0</v>
      </c>
    </row>
    <row r="60" spans="1:27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AA60" s="2">
        <f>IF(OR($M$263="Correct"),1,0)</f>
        <v>0</v>
      </c>
    </row>
    <row r="61" spans="1:27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AA61" s="2">
        <f>SUM(AA1:AA60)</f>
        <v>0</v>
      </c>
    </row>
    <row r="62" spans="1:17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3.5" thickBo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75">
      <c r="A67" s="20"/>
      <c r="B67" s="21"/>
      <c r="C67" s="21"/>
      <c r="D67" s="21"/>
      <c r="E67" s="22"/>
      <c r="F67" s="3"/>
      <c r="G67" s="20"/>
      <c r="H67" s="21"/>
      <c r="I67" s="21"/>
      <c r="J67" s="21"/>
      <c r="K67" s="22"/>
      <c r="L67" s="3"/>
      <c r="M67" s="20"/>
      <c r="N67" s="21"/>
      <c r="O67" s="21"/>
      <c r="P67" s="21"/>
      <c r="Q67" s="22"/>
    </row>
    <row r="68" spans="1:17" ht="13.5" thickBot="1">
      <c r="A68" s="23">
        <f>IF(OR(A67="Miedo y asco en Las Vegas"),"Muy bien. Seguro que ha sido suerte",IF(OR(A67=""),"","No, esa podría ser, pero no."))</f>
      </c>
      <c r="B68" s="24"/>
      <c r="C68" s="24"/>
      <c r="D68" s="24"/>
      <c r="E68" s="25"/>
      <c r="F68" s="3"/>
      <c r="G68" s="23">
        <f>IF(OR(G67="Star Wars II: Episodio II - El Ataque de los Clones"),"¡Muy bien! (la peli era mala, pero tú te la tragaste igual)",IF(OR(G67="Star Wars II: El Ataque de los Clones"),"¡Muy bien! (la peli era mala, pero tú te la tragaste igual)",IF(OR(G67="El Ataque de los Clones"),"¡Muy bien! (la peli era mala, pero tú te la tragaste igual)",IF(OR(G67="Star Wars 5"),"¡Muy bien! (la peli era mala, pero tú te la tragaste igual)",IF(OR(G67="Star Wars"),"¿Cuál de ellas?",IF(OR(G67=""),"","NOOOO! Fíjate en el traje horterillo"))))))</f>
      </c>
      <c r="H68" s="24"/>
      <c r="I68" s="24"/>
      <c r="J68" s="24"/>
      <c r="K68" s="25"/>
      <c r="L68" s="3"/>
      <c r="M68" s="23">
        <f>IF(OR(M67="Sospechosos habituales"),"¡SI! Grandiosa película",IF(OR(M67="Los sospechosos habituales"),"¡SI! Grandiosa película",IF(OR(M67=""),"","Menudo paleto que estás hecho")))</f>
      </c>
      <c r="N68" s="24"/>
      <c r="O68" s="24"/>
      <c r="P68" s="24"/>
      <c r="Q68" s="25"/>
    </row>
    <row r="69" spans="1:17" ht="13.5" thickBo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3.5" thickBot="1">
      <c r="A70" s="7">
        <v>16</v>
      </c>
      <c r="B70" s="3"/>
      <c r="C70" s="3"/>
      <c r="D70" s="3"/>
      <c r="E70" s="3"/>
      <c r="F70" s="3"/>
      <c r="G70" s="7">
        <v>17</v>
      </c>
      <c r="H70" s="3"/>
      <c r="I70" s="3"/>
      <c r="J70" s="3"/>
      <c r="K70" s="3"/>
      <c r="L70" s="3"/>
      <c r="M70" s="7">
        <v>18</v>
      </c>
      <c r="N70" s="3"/>
      <c r="O70" s="3"/>
      <c r="P70" s="3"/>
      <c r="Q70" s="3"/>
    </row>
    <row r="71" spans="1:17" ht="12.75">
      <c r="A71" s="5"/>
      <c r="B71" s="3"/>
      <c r="C71" s="3"/>
      <c r="D71" s="3"/>
      <c r="E71" s="3"/>
      <c r="F71" s="3"/>
      <c r="G71" s="5"/>
      <c r="H71" s="3"/>
      <c r="I71" s="3"/>
      <c r="J71" s="3"/>
      <c r="K71" s="3"/>
      <c r="L71" s="3"/>
      <c r="M71" s="3"/>
      <c r="N71" s="5"/>
      <c r="O71" s="3"/>
      <c r="P71" s="3"/>
      <c r="Q71" s="3"/>
    </row>
    <row r="72" spans="1:1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3.5" thickBo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20"/>
      <c r="B80" s="21"/>
      <c r="C80" s="21"/>
      <c r="D80" s="21"/>
      <c r="E80" s="22"/>
      <c r="F80" s="3"/>
      <c r="G80" s="20"/>
      <c r="H80" s="21"/>
      <c r="I80" s="21"/>
      <c r="J80" s="21"/>
      <c r="K80" s="22"/>
      <c r="L80" s="3"/>
      <c r="M80" s="20"/>
      <c r="N80" s="21"/>
      <c r="O80" s="21"/>
      <c r="P80" s="21"/>
      <c r="Q80" s="22"/>
    </row>
    <row r="81" spans="1:17" ht="13.5" thickBot="1">
      <c r="A81" s="23">
        <f>IF(OR(A80="Señales"),"¡¡Muy bien!! (aunque la peli era una kk, eh?)",IF(OR(A80=""),"","No das una"))</f>
      </c>
      <c r="B81" s="24"/>
      <c r="C81" s="24"/>
      <c r="D81" s="24"/>
      <c r="E81" s="25"/>
      <c r="F81" s="3"/>
      <c r="G81" s="23">
        <f>IF(OR(G80="X men"),"¡Ferpecto!",IF(OR(G80="X-men"),"¡Ferpecto!",IF(OR(G80="Xmen"),"Me gustaba llamarlos La Patrulla X. Pero vale",IF(OR(G80=""),"","Lamentable es poco"))))</f>
      </c>
      <c r="H81" s="24"/>
      <c r="I81" s="24"/>
      <c r="J81" s="24"/>
      <c r="K81" s="25"/>
      <c r="L81" s="3"/>
      <c r="M81" s="23">
        <f>IF(OR(M80="El Sexto Sentido"),"En ocasiones aciertas algunas",IF(OR(M80="El Sexo Sentido"),"Te falta una T estratégica, pero vale",IF(OR(M80="Sexto Sentido"),"chachipirulijuanpelotilla",IF(OR(M80="6º Sentido"),"En ocasiones aciertas algunas",IF(OR(M80=""),"","En ocasiones veo que fallas mucho")))))</f>
      </c>
      <c r="N81" s="24"/>
      <c r="O81" s="24"/>
      <c r="P81" s="24"/>
      <c r="Q81" s="25"/>
    </row>
    <row r="82" spans="1:17" ht="13.5" thickBo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3.5" thickBot="1">
      <c r="A83" s="7">
        <v>19</v>
      </c>
      <c r="B83" s="3"/>
      <c r="C83" s="3"/>
      <c r="D83" s="3"/>
      <c r="E83" s="3"/>
      <c r="F83" s="3"/>
      <c r="G83" s="7">
        <v>20</v>
      </c>
      <c r="H83" s="3"/>
      <c r="I83" s="3"/>
      <c r="J83" s="3"/>
      <c r="K83" s="3"/>
      <c r="L83" s="3"/>
      <c r="M83" s="7">
        <v>21</v>
      </c>
      <c r="N83" s="3"/>
      <c r="O83" s="3"/>
      <c r="P83" s="3"/>
      <c r="Q83" s="3"/>
    </row>
    <row r="84" spans="1:17" ht="12.75">
      <c r="A84" s="5"/>
      <c r="B84" s="3"/>
      <c r="C84" s="3"/>
      <c r="D84" s="3"/>
      <c r="E84" s="3"/>
      <c r="F84" s="3"/>
      <c r="G84" s="5"/>
      <c r="H84" s="3"/>
      <c r="I84" s="3"/>
      <c r="J84" s="3"/>
      <c r="K84" s="3"/>
      <c r="L84" s="3"/>
      <c r="M84" s="5"/>
      <c r="N84" s="3"/>
      <c r="O84" s="3"/>
      <c r="P84" s="3"/>
      <c r="Q84" s="3"/>
    </row>
    <row r="85" spans="1:1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3.5" thickBo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20"/>
      <c r="B93" s="21"/>
      <c r="C93" s="21"/>
      <c r="D93" s="21"/>
      <c r="E93" s="22"/>
      <c r="F93" s="3"/>
      <c r="G93" s="20"/>
      <c r="H93" s="21"/>
      <c r="I93" s="21"/>
      <c r="J93" s="21"/>
      <c r="K93" s="22"/>
      <c r="L93" s="3"/>
      <c r="M93" s="20"/>
      <c r="N93" s="21"/>
      <c r="O93" s="21"/>
      <c r="P93" s="21"/>
      <c r="Q93" s="22"/>
    </row>
    <row r="94" spans="1:17" ht="13.5" thickBot="1">
      <c r="A94" s="23">
        <f>IF(OR(A93="Dirty Dancing"),"Muy bien. Esta te la tragaste con una amiga, seguro",IF(OR(A93=""),"","Joder tío, que esta es de las fáciles"))</f>
      </c>
      <c r="B94" s="24"/>
      <c r="C94" s="24"/>
      <c r="D94" s="24"/>
      <c r="E94" s="25"/>
      <c r="F94" s="3"/>
      <c r="G94" s="23">
        <f>IF(OR(G93="El Titanic"),"Me vale",IF(OR(G93="Titanic"),"Qué mala era, verdad? Sí, es esa.",IF(OR(G93=""),"","No, no es esa. Es una de barcos.")))</f>
      </c>
      <c r="H94" s="24"/>
      <c r="I94" s="24"/>
      <c r="J94" s="24"/>
      <c r="K94" s="25"/>
      <c r="L94" s="3"/>
      <c r="M94" s="23">
        <f>IF(OR(M93="Cantando bajo la lluvia"),"Correctamente correcto",IF(OR(M93="Bailando bajo la lluvia"),"Sí, también bailaba bajo la lluvia. Me vale.",IF(OR(M93=""),"","¡Joder! ¡Qué malo eres! ¡Fíjate en el paraguas!")))</f>
      </c>
      <c r="N94" s="24"/>
      <c r="O94" s="24"/>
      <c r="P94" s="24"/>
      <c r="Q94" s="25"/>
    </row>
    <row r="95" spans="1:17" ht="13.5" thickBo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3.5" thickBot="1">
      <c r="A96" s="7">
        <v>22</v>
      </c>
      <c r="B96" s="3"/>
      <c r="C96" s="3"/>
      <c r="D96" s="3"/>
      <c r="E96" s="3"/>
      <c r="F96" s="3"/>
      <c r="G96" s="7">
        <v>23</v>
      </c>
      <c r="H96" s="3"/>
      <c r="I96" s="3"/>
      <c r="J96" s="3"/>
      <c r="K96" s="3"/>
      <c r="L96" s="3"/>
      <c r="M96" s="7">
        <v>24</v>
      </c>
      <c r="N96" s="3"/>
      <c r="O96" s="3"/>
      <c r="P96" s="3"/>
      <c r="Q96" s="3"/>
    </row>
    <row r="97" spans="1:17" ht="12.75">
      <c r="A97" s="5"/>
      <c r="B97" s="3"/>
      <c r="C97" s="3"/>
      <c r="D97" s="3"/>
      <c r="E97" s="3"/>
      <c r="F97" s="3"/>
      <c r="G97" s="5"/>
      <c r="H97" s="3"/>
      <c r="I97" s="3"/>
      <c r="J97" s="3"/>
      <c r="K97" s="3"/>
      <c r="L97" s="3"/>
      <c r="M97" s="5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3.5" thickBo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20"/>
      <c r="B106" s="21"/>
      <c r="C106" s="21"/>
      <c r="D106" s="21"/>
      <c r="E106" s="22"/>
      <c r="F106" s="3"/>
      <c r="G106" s="20"/>
      <c r="H106" s="21"/>
      <c r="I106" s="21"/>
      <c r="J106" s="21"/>
      <c r="K106" s="22"/>
      <c r="L106" s="3"/>
      <c r="M106" s="20"/>
      <c r="N106" s="21"/>
      <c r="O106" s="21"/>
      <c r="P106" s="21"/>
      <c r="Q106" s="22"/>
    </row>
    <row r="107" spans="1:17" ht="13.5" thickBot="1">
      <c r="A107" s="23">
        <f>IF(OR(A106="Regreso al futuro"),"¡¡ SIIIIIIIII !!",IF(OR(A106="Regreso al futuro 1"),"ouyea!",IF(OR(A106=""),"","Error")))</f>
      </c>
      <c r="B107" s="24"/>
      <c r="C107" s="24"/>
      <c r="D107" s="24"/>
      <c r="E107" s="25"/>
      <c r="F107" s="3"/>
      <c r="G107" s="23">
        <f>IF(OR(G106="El gran Lebowski"),"¡Sí! Joder, cómo me reí con esta",IF(OR(G106="Lebowski"),"Venga, me vale",IF(OR(G106=""),"","No tienes ni idea, estás dando el nota")))</f>
      </c>
      <c r="H107" s="24"/>
      <c r="I107" s="24"/>
      <c r="J107" s="24"/>
      <c r="K107" s="25"/>
      <c r="L107" s="3"/>
      <c r="M107" s="23">
        <f>IF(OR(M106="El Quinto Elemento"),"Elemental querido Watson",IF(OR(M106="El 5º Elemento"),"Elemental querido Watson",IF(OR(M106="Quinto Elemento"),"Elemental querido Watson",IF(OR(M106="5º Elemento"),"Elemental querido Watson",IF(OR(M106=""),"","Negativo")))))</f>
      </c>
      <c r="N107" s="24"/>
      <c r="O107" s="24"/>
      <c r="P107" s="24"/>
      <c r="Q107" s="25"/>
    </row>
    <row r="108" spans="1:17" ht="13.5" thickBo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3.5" thickBot="1">
      <c r="A109" s="7">
        <v>25</v>
      </c>
      <c r="B109" s="3"/>
      <c r="C109" s="3"/>
      <c r="D109" s="3"/>
      <c r="E109" s="3"/>
      <c r="F109" s="3"/>
      <c r="G109" s="7">
        <v>26</v>
      </c>
      <c r="H109" s="3"/>
      <c r="I109" s="3"/>
      <c r="J109" s="3"/>
      <c r="K109" s="3"/>
      <c r="L109" s="3"/>
      <c r="M109" s="7">
        <v>27</v>
      </c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/>
      <c r="F110" s="3"/>
      <c r="G110" s="5"/>
      <c r="H110" s="3"/>
      <c r="I110" s="3"/>
      <c r="J110" s="3"/>
      <c r="K110" s="3"/>
      <c r="L110" s="3"/>
      <c r="M110" s="5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5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3.5" thickBo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20"/>
      <c r="B119" s="21"/>
      <c r="C119" s="21"/>
      <c r="D119" s="21"/>
      <c r="E119" s="22"/>
      <c r="F119" s="3"/>
      <c r="G119" s="20"/>
      <c r="H119" s="21"/>
      <c r="I119" s="21"/>
      <c r="J119" s="21"/>
      <c r="K119" s="22"/>
      <c r="L119" s="3"/>
      <c r="M119" s="20"/>
      <c r="N119" s="21"/>
      <c r="O119" s="21"/>
      <c r="P119" s="21"/>
      <c r="Q119" s="22"/>
    </row>
    <row r="120" spans="1:17" ht="13.5" thickBot="1">
      <c r="A120" s="23">
        <f>IF(OR(A119="Speed"),"Sip!",IF(OR(A119="Speed 1"),"Sip!",IF(OR(A119=""),"","Nop!")))</f>
      </c>
      <c r="B120" s="24"/>
      <c r="C120" s="24"/>
      <c r="D120" s="24"/>
      <c r="E120" s="25"/>
      <c r="F120" s="3"/>
      <c r="G120" s="23">
        <f>IF(OR(G119="Big"),"Very good",IF(OR(G119="Big Big Big"),"Mu bien",IF(OR(G119=""),"","Mu mal")))</f>
      </c>
      <c r="H120" s="24"/>
      <c r="I120" s="24"/>
      <c r="J120" s="24"/>
      <c r="K120" s="25"/>
      <c r="L120" s="3"/>
      <c r="M120" s="23">
        <f>IF(OR(M119="Jumanji"),"(sonido de aplauso)",IF(OR(M119=""),"","Esto no es lo tuyo ¡Dedícate a las chapas!"))</f>
      </c>
      <c r="N120" s="24"/>
      <c r="O120" s="24"/>
      <c r="P120" s="24"/>
      <c r="Q120" s="25"/>
    </row>
    <row r="121" spans="1:17" ht="13.5" thickBo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3.5" thickBot="1">
      <c r="A122" s="7">
        <v>28</v>
      </c>
      <c r="B122" s="3"/>
      <c r="C122" s="3"/>
      <c r="D122" s="3"/>
      <c r="E122" s="3"/>
      <c r="F122" s="3"/>
      <c r="G122" s="7">
        <v>29</v>
      </c>
      <c r="H122" s="3"/>
      <c r="I122" s="3"/>
      <c r="J122" s="3"/>
      <c r="K122" s="3"/>
      <c r="L122" s="3"/>
      <c r="M122" s="7">
        <v>30</v>
      </c>
      <c r="N122" s="3"/>
      <c r="O122" s="3"/>
      <c r="P122" s="3"/>
      <c r="Q122" s="3"/>
    </row>
    <row r="123" spans="1:17" ht="12.75">
      <c r="A123" s="5"/>
      <c r="B123" s="3"/>
      <c r="C123" s="3"/>
      <c r="D123" s="3"/>
      <c r="E123" s="3"/>
      <c r="F123" s="3"/>
      <c r="G123" s="5"/>
      <c r="H123" s="3"/>
      <c r="I123" s="3"/>
      <c r="J123" s="3"/>
      <c r="K123" s="3"/>
      <c r="L123" s="3"/>
      <c r="M123" s="5"/>
      <c r="N123" s="3"/>
      <c r="O123" s="3"/>
      <c r="P123" s="3"/>
      <c r="Q123" s="3"/>
    </row>
    <row r="124" spans="1:1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3.5" thickBo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20"/>
      <c r="B132" s="21"/>
      <c r="C132" s="21"/>
      <c r="D132" s="21"/>
      <c r="E132" s="22"/>
      <c r="F132" s="3"/>
      <c r="G132" s="20"/>
      <c r="H132" s="21"/>
      <c r="I132" s="21"/>
      <c r="J132" s="21"/>
      <c r="K132" s="22"/>
      <c r="L132" s="3"/>
      <c r="M132" s="20"/>
      <c r="N132" s="21"/>
      <c r="O132" s="21"/>
      <c r="P132" s="21"/>
      <c r="Q132" s="22"/>
    </row>
    <row r="133" spans="1:17" ht="13.5" thickBot="1">
      <c r="A133" s="23">
        <f>IF(OR(A132="El color del dinero"),"Y eso que la has puesto por probar, eh?",IF(OR(A132=""),"","buuuuuuh! fueraaaaaaa!"))</f>
      </c>
      <c r="B133" s="24"/>
      <c r="C133" s="24"/>
      <c r="D133" s="24"/>
      <c r="E133" s="25"/>
      <c r="F133" s="3"/>
      <c r="G133" s="23">
        <f>IF(OR(G132="Fuera de control"),"¡Qué clase!",IF(OR(G132=""),"","Hasta un mono lo haría mejor que tú"))</f>
      </c>
      <c r="H133" s="24"/>
      <c r="I133" s="24"/>
      <c r="J133" s="24"/>
      <c r="K133" s="25"/>
      <c r="L133" s="3"/>
      <c r="M133" s="23">
        <f>IF(OR(M132="Picapiedra"),"Yabadabadú",IF(OR(M132="Los Picapiedra"),"Yabadabadú",IF(OR(M132=""),"","Negatifo")))</f>
      </c>
      <c r="N133" s="24"/>
      <c r="O133" s="24"/>
      <c r="P133" s="24"/>
      <c r="Q133" s="25"/>
    </row>
    <row r="134" spans="1:17" ht="13.5" thickBo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3.5" thickBot="1">
      <c r="A135" s="7">
        <v>31</v>
      </c>
      <c r="B135" s="3"/>
      <c r="C135" s="3"/>
      <c r="D135" s="3"/>
      <c r="E135" s="3"/>
      <c r="F135" s="3"/>
      <c r="G135" s="7">
        <v>32</v>
      </c>
      <c r="H135" s="3"/>
      <c r="I135" s="3"/>
      <c r="J135" s="3"/>
      <c r="K135" s="3"/>
      <c r="L135" s="3"/>
      <c r="M135" s="7">
        <v>33</v>
      </c>
      <c r="N135" s="3"/>
      <c r="O135" s="3"/>
      <c r="P135" s="3"/>
      <c r="Q135" s="3"/>
    </row>
    <row r="136" spans="1:17" ht="12.75">
      <c r="A136" s="5"/>
      <c r="B136" s="3"/>
      <c r="C136" s="3"/>
      <c r="D136" s="3"/>
      <c r="E136" s="3"/>
      <c r="F136" s="3"/>
      <c r="G136" s="5"/>
      <c r="H136" s="3"/>
      <c r="I136" s="3"/>
      <c r="J136" s="3"/>
      <c r="K136" s="3"/>
      <c r="L136" s="3"/>
      <c r="M136" s="5"/>
      <c r="N136" s="3"/>
      <c r="O136" s="3"/>
      <c r="P136" s="3"/>
      <c r="Q136" s="3"/>
    </row>
    <row r="137" spans="1:1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3.5" thickBo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20"/>
      <c r="B145" s="21"/>
      <c r="C145" s="21"/>
      <c r="D145" s="21"/>
      <c r="E145" s="22"/>
      <c r="F145" s="3"/>
      <c r="G145" s="20"/>
      <c r="H145" s="21"/>
      <c r="I145" s="21"/>
      <c r="J145" s="21"/>
      <c r="K145" s="22"/>
      <c r="L145" s="3"/>
      <c r="M145" s="20"/>
      <c r="N145" s="21"/>
      <c r="O145" s="21"/>
      <c r="P145" s="21"/>
      <c r="Q145" s="22"/>
    </row>
    <row r="146" spans="1:17" ht="13.5" thickBot="1">
      <c r="A146" s="23">
        <f>IF(OR(A145="Pulp Fiction"),"Le Correct",IF(OR(A145=""),"","Eres peor que un dolor de muelas"))</f>
      </c>
      <c r="B146" s="24"/>
      <c r="C146" s="24"/>
      <c r="D146" s="24"/>
      <c r="E146" s="25"/>
      <c r="F146" s="3"/>
      <c r="G146" s="23">
        <f>IF(OR(G145="Rescate"),"De mayor quiero ser como tú",IF(OR(G145=""),"","¿Tú sólo ves cine de barrio o qué?"))</f>
      </c>
      <c r="H146" s="24"/>
      <c r="I146" s="24"/>
      <c r="J146" s="24"/>
      <c r="K146" s="25"/>
      <c r="L146" s="3"/>
      <c r="M146" s="23">
        <f>IF(OR(M145="La chaqueta metálica"),"Muy bien recluta patoso",IF(OR(M145=""),"","Eres nulo"))</f>
      </c>
      <c r="N146" s="24"/>
      <c r="O146" s="24"/>
      <c r="P146" s="24"/>
      <c r="Q146" s="25"/>
    </row>
    <row r="147" spans="1:17" ht="13.5" thickBo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3.5" thickBot="1">
      <c r="A148" s="8">
        <v>34</v>
      </c>
      <c r="B148" s="3"/>
      <c r="C148" s="3"/>
      <c r="D148" s="3"/>
      <c r="E148" s="3"/>
      <c r="F148" s="3"/>
      <c r="G148" s="7">
        <v>35</v>
      </c>
      <c r="H148" s="3"/>
      <c r="I148" s="3"/>
      <c r="J148" s="3"/>
      <c r="K148" s="3"/>
      <c r="L148" s="3"/>
      <c r="M148" s="7">
        <v>36</v>
      </c>
      <c r="N148" s="3"/>
      <c r="O148" s="3"/>
      <c r="P148" s="3"/>
      <c r="Q148" s="3"/>
    </row>
    <row r="149" spans="1:17" ht="12.75">
      <c r="A149" s="3"/>
      <c r="B149" s="3"/>
      <c r="C149" s="3"/>
      <c r="D149" s="3"/>
      <c r="E149" s="3"/>
      <c r="F149" s="3"/>
      <c r="G149" s="5"/>
      <c r="H149" s="3"/>
      <c r="I149" s="3"/>
      <c r="J149" s="3"/>
      <c r="K149" s="3"/>
      <c r="L149" s="3"/>
      <c r="M149" s="5"/>
      <c r="N149" s="3"/>
      <c r="O149" s="3"/>
      <c r="P149" s="3"/>
      <c r="Q149" s="3"/>
    </row>
    <row r="150" spans="1:1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3.5" thickBo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>
      <c r="A158" s="20"/>
      <c r="B158" s="21"/>
      <c r="C158" s="21"/>
      <c r="D158" s="21"/>
      <c r="E158" s="22"/>
      <c r="F158" s="3"/>
      <c r="G158" s="20"/>
      <c r="H158" s="21"/>
      <c r="I158" s="21"/>
      <c r="J158" s="21"/>
      <c r="K158" s="22"/>
      <c r="L158" s="3"/>
      <c r="M158" s="20"/>
      <c r="N158" s="21"/>
      <c r="O158" s="21"/>
      <c r="P158" s="21"/>
      <c r="Q158" s="22"/>
    </row>
    <row r="159" spans="1:17" ht="13.5" thickBot="1">
      <c r="A159" s="23">
        <f>IF(OR(A158="Jay y Bob el silencioso contraatacan"),"Okie Dokie",IF(OR(A158=""),"","Nein"))</f>
      </c>
      <c r="B159" s="24"/>
      <c r="C159" s="24"/>
      <c r="D159" s="24"/>
      <c r="E159" s="25"/>
      <c r="F159" s="3"/>
      <c r="G159" s="23">
        <f>IF(OR(G158="Hellraiser"),"Muy bien cenobita",IF(OR(G158="Hell Raiser"),"Muy bien cenobita",IF(OR(G158=""),"","Joder, esta es la más facil de todas ¡piensa!")))</f>
      </c>
      <c r="H159" s="24"/>
      <c r="I159" s="24"/>
      <c r="J159" s="24"/>
      <c r="K159" s="25"/>
      <c r="L159" s="3"/>
      <c r="M159" s="23">
        <f>IF(OR(M158="Independence Day"),"Sí, es esa basura de película",IF(OR(M158=""),"","No. Piensa en otra peli más mala todavía."))</f>
      </c>
      <c r="N159" s="24"/>
      <c r="O159" s="24"/>
      <c r="P159" s="24"/>
      <c r="Q159" s="25"/>
    </row>
    <row r="160" spans="1:17" ht="13.5" thickBo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3.5" thickBot="1">
      <c r="A161" s="8">
        <v>37</v>
      </c>
      <c r="B161" s="3"/>
      <c r="C161" s="3"/>
      <c r="D161" s="3"/>
      <c r="E161" s="3"/>
      <c r="F161" s="3"/>
      <c r="G161" s="7">
        <v>38</v>
      </c>
      <c r="H161" s="3"/>
      <c r="I161" s="3"/>
      <c r="J161" s="3"/>
      <c r="K161" s="3"/>
      <c r="L161" s="3"/>
      <c r="M161" s="7">
        <v>39</v>
      </c>
      <c r="N161" s="3"/>
      <c r="O161" s="3"/>
      <c r="P161" s="3"/>
      <c r="Q161" s="3"/>
    </row>
    <row r="162" spans="1:17" ht="12.75">
      <c r="A162" s="3"/>
      <c r="B162" s="3"/>
      <c r="C162" s="3"/>
      <c r="D162" s="3"/>
      <c r="E162" s="3"/>
      <c r="F162" s="3"/>
      <c r="G162" s="5"/>
      <c r="H162" s="3"/>
      <c r="I162" s="3"/>
      <c r="J162" s="3"/>
      <c r="K162" s="3"/>
      <c r="L162" s="3"/>
      <c r="M162" s="5"/>
      <c r="N162" s="3"/>
      <c r="O162" s="3"/>
      <c r="P162" s="3"/>
      <c r="Q162" s="3"/>
    </row>
    <row r="163" spans="1:1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3.5" thickBo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>
      <c r="A171" s="20"/>
      <c r="B171" s="21"/>
      <c r="C171" s="21"/>
      <c r="D171" s="21"/>
      <c r="E171" s="22"/>
      <c r="F171" s="3"/>
      <c r="G171" s="20"/>
      <c r="H171" s="21"/>
      <c r="I171" s="21"/>
      <c r="J171" s="21"/>
      <c r="K171" s="22"/>
      <c r="L171" s="3"/>
      <c r="M171" s="20"/>
      <c r="N171" s="21"/>
      <c r="O171" s="21"/>
      <c r="P171" s="21"/>
      <c r="Q171" s="22"/>
    </row>
    <row r="172" spans="1:17" ht="13.5" thickBot="1">
      <c r="A172" s="23">
        <f>IF(OR(A171="ET"),"Mi Excel, teleeeefonoooo. Sí, es esa.",IF(OR(A171="E.T."),"Mi Excel, teleeeefonoooo. Sí, es esa.",IF(OR(A171="E.T. el Extraterrestre"),"Mi Excel, teleeeefonoooo. Sí, es esa.",IF(OR(A171="ET el Extraterrestre"),"Mi Excel, teleeeefonoooo. Sí, es esa.",IF(OR(A171=""),"","¿Por qué te empeñas en seguir intentándolo?")))))</f>
      </c>
      <c r="B172" s="24"/>
      <c r="C172" s="24"/>
      <c r="D172" s="24"/>
      <c r="E172" s="25"/>
      <c r="F172" s="3"/>
      <c r="G172" s="23">
        <f>IF(OR(G171="Men in Black"),"Bien, pero no te emociones, que esta era fácil.",IF(OR(G171="Men in Black"),"Bien, pero no te emociones, que esta era fácil",IF(OR(G171=""),"","¡¡eres la élite de lo peor!!")))</f>
      </c>
      <c r="H172" s="24"/>
      <c r="I172" s="24"/>
      <c r="J172" s="24"/>
      <c r="K172" s="25"/>
      <c r="L172" s="3"/>
      <c r="M172" s="23">
        <f>IF(OR(M171="Swingers"),"Correcto. Bien. Vale. OK.",IF(OR(M171="Swinger"),"Correcto. Bien. Vale. OK.",IF(OR(M171=""),"","Eres más malo que Míchel haciendo de comentarista")))</f>
      </c>
      <c r="N172" s="24"/>
      <c r="O172" s="24"/>
      <c r="P172" s="24"/>
      <c r="Q172" s="25"/>
    </row>
    <row r="173" spans="1:17" ht="13.5" thickBo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3.5" thickBot="1">
      <c r="A174" s="7">
        <v>40</v>
      </c>
      <c r="B174" s="3"/>
      <c r="C174" s="3"/>
      <c r="D174" s="3"/>
      <c r="E174" s="3"/>
      <c r="F174" s="3"/>
      <c r="G174" s="7">
        <v>41</v>
      </c>
      <c r="H174" s="3"/>
      <c r="I174" s="3"/>
      <c r="J174" s="3"/>
      <c r="K174" s="3"/>
      <c r="L174" s="3"/>
      <c r="M174" s="7">
        <v>42</v>
      </c>
      <c r="N174" s="3"/>
      <c r="O174" s="3"/>
      <c r="P174" s="3"/>
      <c r="Q174" s="3"/>
    </row>
    <row r="175" spans="1:17" ht="12.75">
      <c r="A175" s="5"/>
      <c r="B175" s="3"/>
      <c r="C175" s="3"/>
      <c r="D175" s="3"/>
      <c r="E175" s="3"/>
      <c r="F175" s="3"/>
      <c r="G175" s="5"/>
      <c r="H175" s="3"/>
      <c r="I175" s="3"/>
      <c r="J175" s="3"/>
      <c r="K175" s="3"/>
      <c r="L175" s="3"/>
      <c r="M175" s="5"/>
      <c r="N175" s="3"/>
      <c r="O175" s="3"/>
      <c r="P175" s="3"/>
      <c r="Q175" s="3"/>
    </row>
    <row r="176" spans="1:1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3.5" thickBo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2.75">
      <c r="A184" s="20"/>
      <c r="B184" s="21"/>
      <c r="C184" s="21"/>
      <c r="D184" s="21"/>
      <c r="E184" s="22"/>
      <c r="F184" s="3"/>
      <c r="G184" s="20"/>
      <c r="H184" s="21"/>
      <c r="I184" s="21"/>
      <c r="J184" s="21"/>
      <c r="K184" s="22"/>
      <c r="L184" s="3"/>
      <c r="M184" s="20"/>
      <c r="N184" s="21"/>
      <c r="O184" s="21"/>
      <c r="P184" s="21"/>
      <c r="Q184" s="22"/>
    </row>
    <row r="185" spans="1:17" ht="13.5" thickBot="1">
      <c r="A185" s="23">
        <f>IF(OR(A184="Porky's"),"Correcto",IF(OR(A184="Porkys"),"Correcto",IF(OR(A184="Chez Porky"),"Correcto",IF(OR(A184="Porkies"),"Correcto",IF(OR(A184=""),"","Podría ser esa, pero NO")))))</f>
      </c>
      <c r="B185" s="24"/>
      <c r="C185" s="24"/>
      <c r="D185" s="24"/>
      <c r="E185" s="25"/>
      <c r="F185" s="3"/>
      <c r="G185" s="23">
        <f>IF(OR(G184="Shrek"),"Muy bien, ahora vas y lo cascas",IF(OR(G184=""),"","Tú eres cola, yo pegamento. No, no es esa."))</f>
      </c>
      <c r="H185" s="24"/>
      <c r="I185" s="24"/>
      <c r="J185" s="24"/>
      <c r="K185" s="25"/>
      <c r="L185" s="3"/>
      <c r="M185" s="23">
        <f>IF(OR(M184="The Matrix"),"Bien",IF(OR(M184="Matrix"),"Bien",IF(OR(M184="Matrix I"),"Bien",IF(OR(M184="The Matrix I"),"Bien",IF(OR(M184=""),"","Lo de tu cerebro sí que es de película. ¡MAL!")))))</f>
      </c>
      <c r="N185" s="24"/>
      <c r="O185" s="24"/>
      <c r="P185" s="24"/>
      <c r="Q185" s="25"/>
    </row>
    <row r="186" spans="1:17" ht="13.5" thickBo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3.5" thickBot="1">
      <c r="A187" s="7">
        <v>43</v>
      </c>
      <c r="B187" s="3"/>
      <c r="C187" s="3"/>
      <c r="D187" s="3"/>
      <c r="E187" s="3"/>
      <c r="F187" s="3"/>
      <c r="G187" s="7">
        <v>44</v>
      </c>
      <c r="H187" s="3"/>
      <c r="I187" s="3"/>
      <c r="J187" s="3"/>
      <c r="K187" s="3"/>
      <c r="L187" s="3"/>
      <c r="M187" s="7">
        <v>45</v>
      </c>
      <c r="N187" s="3"/>
      <c r="O187" s="3"/>
      <c r="P187" s="3"/>
      <c r="Q187" s="3"/>
    </row>
    <row r="188" spans="1:17" ht="12.75">
      <c r="A188" s="5"/>
      <c r="B188" s="3"/>
      <c r="C188" s="3"/>
      <c r="D188" s="3"/>
      <c r="E188" s="3"/>
      <c r="F188" s="3"/>
      <c r="G188" s="5"/>
      <c r="H188" s="3"/>
      <c r="I188" s="3"/>
      <c r="J188" s="3"/>
      <c r="K188" s="3"/>
      <c r="L188" s="3"/>
      <c r="M188" s="5"/>
      <c r="N188" s="3"/>
      <c r="O188" s="3"/>
      <c r="P188" s="3"/>
      <c r="Q188" s="3"/>
    </row>
    <row r="189" spans="1:1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3.5" thickBo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2.75">
      <c r="A197" s="20"/>
      <c r="B197" s="21"/>
      <c r="C197" s="21"/>
      <c r="D197" s="21"/>
      <c r="E197" s="22"/>
      <c r="F197" s="3"/>
      <c r="G197" s="20"/>
      <c r="H197" s="21"/>
      <c r="I197" s="21"/>
      <c r="J197" s="21"/>
      <c r="K197" s="22"/>
      <c r="L197" s="3"/>
      <c r="M197" s="20"/>
      <c r="N197" s="21"/>
      <c r="O197" s="21"/>
      <c r="P197" s="21"/>
      <c r="Q197" s="22"/>
    </row>
    <row r="198" spans="1:17" ht="13.5" thickBot="1">
      <c r="A198" s="23">
        <f>IF(OR(A197="Grease"),"Seguro que la has visto 30 veces, ¿verdad?",IF(OR(A197=""),"","Pues va a ser que no"))</f>
      </c>
      <c r="B198" s="24"/>
      <c r="C198" s="24"/>
      <c r="D198" s="24"/>
      <c r="E198" s="25"/>
      <c r="F198" s="3"/>
      <c r="G198" s="23">
        <f>IF(OR(G197="Rambo: Acorralado"),"Muy bien",IF(OR(G197="Acorralado"),"¡Eeeeesa!",IF(OR(G197="Rambo 1"),"Muy bien",IF(OR(G197="Rambo"),"Hay varios Rambos, Cuál?",IF(OR(G197=""),"","Tu no vas mucho al cine, ¿verdad?")))))</f>
      </c>
      <c r="H198" s="24"/>
      <c r="I198" s="24"/>
      <c r="J198" s="24"/>
      <c r="K198" s="25"/>
      <c r="L198" s="3"/>
      <c r="M198" s="23">
        <f>IF(OR(M197="The Fast And The Furious"),"Te la han chivado",IF(OR(M197="Fast And The Furious"),"Te la han chivado",IF(OR(M197="The Fast &amp; The Furious"),"Te la han chivado",IF(OR(M197="Fast &amp; The Furious"),"Te la han chivado",IF(OR(M197=""),"","Wrong")))))</f>
      </c>
      <c r="N198" s="24"/>
      <c r="O198" s="24"/>
      <c r="P198" s="24"/>
      <c r="Q198" s="25"/>
    </row>
    <row r="199" spans="1:17" ht="13.5" thickBo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3.5" thickBot="1">
      <c r="A200" s="7">
        <v>46</v>
      </c>
      <c r="B200" s="3"/>
      <c r="C200" s="3"/>
      <c r="D200" s="3"/>
      <c r="E200" s="3"/>
      <c r="F200" s="3"/>
      <c r="G200" s="7">
        <v>47</v>
      </c>
      <c r="H200" s="3"/>
      <c r="I200" s="3"/>
      <c r="J200" s="3"/>
      <c r="K200" s="3"/>
      <c r="L200" s="3"/>
      <c r="M200" s="7">
        <v>48</v>
      </c>
      <c r="N200" s="3"/>
      <c r="O200" s="3"/>
      <c r="P200" s="3"/>
      <c r="Q200" s="3"/>
    </row>
    <row r="201" spans="1:17" ht="12.75">
      <c r="A201" s="5"/>
      <c r="B201" s="3"/>
      <c r="C201" s="3"/>
      <c r="D201" s="3"/>
      <c r="E201" s="3"/>
      <c r="F201" s="3"/>
      <c r="G201" s="5"/>
      <c r="H201" s="3"/>
      <c r="I201" s="3"/>
      <c r="J201" s="3"/>
      <c r="K201" s="3"/>
      <c r="L201" s="3"/>
      <c r="M201" s="5"/>
      <c r="N201" s="3"/>
      <c r="O201" s="3"/>
      <c r="P201" s="3"/>
      <c r="Q201" s="3"/>
    </row>
    <row r="202" spans="1:1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3.5" thickBo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2.75">
      <c r="A210" s="20"/>
      <c r="B210" s="21"/>
      <c r="C210" s="21"/>
      <c r="D210" s="21"/>
      <c r="E210" s="22"/>
      <c r="F210" s="3"/>
      <c r="G210" s="20"/>
      <c r="H210" s="21"/>
      <c r="I210" s="21"/>
      <c r="J210" s="21"/>
      <c r="K210" s="22"/>
      <c r="L210" s="3"/>
      <c r="M210" s="20"/>
      <c r="N210" s="21"/>
      <c r="O210" s="21"/>
      <c r="P210" s="21"/>
      <c r="Q210" s="22"/>
    </row>
    <row r="211" spans="1:17" ht="13.5" thickBot="1">
      <c r="A211" s="23">
        <f>IF(OR(A210="El chico ideal"),"Correcto.",IF(OR(A210="Un chico ideal"),"Correcto.",IF(OR(A210=""),"","Mal (otra vez)")))</f>
      </c>
      <c r="B211" s="24"/>
      <c r="C211" s="24"/>
      <c r="D211" s="24"/>
      <c r="E211" s="25"/>
      <c r="F211" s="3"/>
      <c r="G211" s="23">
        <f>IF(OR(G210="The Blues Brothers"),"¡¡Oh yeah!!",IF(OR(G210="Granujas a todo ritmo"),"¡Olé! ¡Tú sí que tienes ritmo, salao!",IF(OR(G210=""),"","Esta es obvia, pero tú estás negao")))</f>
      </c>
      <c r="H211" s="24"/>
      <c r="I211" s="24"/>
      <c r="J211" s="24"/>
      <c r="K211" s="25"/>
      <c r="L211" s="3"/>
      <c r="M211" s="23">
        <f>IF(OR(M210="Purple Rain"),"Seguro que ha sido suerte",IF(OR(M210="Prince"),"Ese es el artista, ¿y la película?",IF(OR(M210=""),"","MAL. MAL! MAL!!!!!!!!!!")))</f>
      </c>
      <c r="N211" s="24"/>
      <c r="O211" s="24"/>
      <c r="P211" s="24"/>
      <c r="Q211" s="25"/>
    </row>
    <row r="212" spans="1:17" ht="13.5" thickBo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3.5" thickBot="1">
      <c r="A213" s="7">
        <v>49</v>
      </c>
      <c r="B213" s="3"/>
      <c r="C213" s="3"/>
      <c r="D213" s="3"/>
      <c r="E213" s="3"/>
      <c r="F213" s="3"/>
      <c r="G213" s="7">
        <v>50</v>
      </c>
      <c r="H213" s="3"/>
      <c r="I213" s="3"/>
      <c r="J213" s="3"/>
      <c r="K213" s="3"/>
      <c r="L213" s="3"/>
      <c r="M213" s="7">
        <v>51</v>
      </c>
      <c r="N213" s="3"/>
      <c r="O213" s="3"/>
      <c r="P213" s="3"/>
      <c r="Q213" s="3"/>
    </row>
    <row r="214" spans="1:17" ht="12.75">
      <c r="A214" s="5"/>
      <c r="B214" s="3"/>
      <c r="C214" s="3"/>
      <c r="D214" s="3"/>
      <c r="E214" s="3"/>
      <c r="F214" s="3"/>
      <c r="G214" s="5"/>
      <c r="H214" s="3"/>
      <c r="I214" s="3"/>
      <c r="J214" s="3"/>
      <c r="K214" s="3"/>
      <c r="L214" s="3"/>
      <c r="M214" s="5"/>
      <c r="N214" s="3"/>
      <c r="O214" s="3"/>
      <c r="P214" s="3"/>
      <c r="Q214" s="3"/>
    </row>
    <row r="215" spans="1:1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3.5" thickBo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2.75">
      <c r="A223" s="20"/>
      <c r="B223" s="21"/>
      <c r="C223" s="21"/>
      <c r="D223" s="21"/>
      <c r="E223" s="22"/>
      <c r="F223" s="3"/>
      <c r="G223" s="20"/>
      <c r="H223" s="21"/>
      <c r="I223" s="21"/>
      <c r="J223" s="21"/>
      <c r="K223" s="22"/>
      <c r="L223" s="3"/>
      <c r="M223" s="20"/>
      <c r="N223" s="21"/>
      <c r="O223" s="21"/>
      <c r="P223" s="21"/>
      <c r="Q223" s="22"/>
    </row>
    <row r="224" spans="1:17" ht="13.5" thickBot="1">
      <c r="A224" s="23">
        <f>IF(OR(A223="The Waterboy"),"Correct",IF(OR(A223="Waterboy"),"Correct",IF(OR(A223="El Aguador"),"Correct",IF(OR(A223="The Water Boy (El Aguador)"),"Correct",IF(OR(A223=""),"","Vuelve al trabajo, esto no es lo tuyo")))))</f>
      </c>
      <c r="B224" s="24"/>
      <c r="C224" s="24"/>
      <c r="D224" s="24"/>
      <c r="E224" s="25"/>
      <c r="F224" s="3"/>
      <c r="G224" s="23">
        <f>IF(OR(G223="Los blancos no la saben meter"),"Correcto (por cierto, yo sí sé)",IF(OR(G223="White Men Can't Jump"),"Te la doy por buena",IF(OR(G223="Los blancos no saben meterla"),"Vale, te la doy por buena",IF(OR(G223="Blancos no la saben meter"),"Vale, te la doy por buena",IF(OR(G223=""),"","NOOOOOO! Pisa: Va de meterla (la canasta)")))))</f>
      </c>
      <c r="H224" s="24"/>
      <c r="I224" s="24"/>
      <c r="J224" s="24"/>
      <c r="K224" s="25"/>
      <c r="L224" s="3"/>
      <c r="M224" s="23">
        <f>IF(OR(M223="The Full Monty"),"Sí. Yes. Oui.",IF(OR(M223="Full Monty"),"Sí. Yes. Oui.",IF(OR(M223=""),"","MAL")))</f>
      </c>
      <c r="N224" s="24"/>
      <c r="O224" s="24"/>
      <c r="P224" s="24"/>
      <c r="Q224" s="25"/>
    </row>
    <row r="225" spans="1:17" ht="13.5" thickBo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3.5" thickBot="1">
      <c r="A226" s="7">
        <v>52</v>
      </c>
      <c r="B226" s="3"/>
      <c r="C226" s="3"/>
      <c r="D226" s="3"/>
      <c r="E226" s="3"/>
      <c r="F226" s="3"/>
      <c r="G226" s="7">
        <v>53</v>
      </c>
      <c r="H226" s="3"/>
      <c r="I226" s="3"/>
      <c r="J226" s="3"/>
      <c r="K226" s="3"/>
      <c r="L226" s="3"/>
      <c r="M226" s="7">
        <v>54</v>
      </c>
      <c r="N226" s="3"/>
      <c r="O226" s="3"/>
      <c r="P226" s="3"/>
      <c r="Q226" s="3"/>
    </row>
    <row r="227" spans="1:17" ht="12.75">
      <c r="A227" s="5"/>
      <c r="B227" s="3"/>
      <c r="C227" s="3"/>
      <c r="D227" s="3"/>
      <c r="E227" s="3"/>
      <c r="F227" s="3"/>
      <c r="G227" s="5"/>
      <c r="H227" s="3"/>
      <c r="I227" s="3"/>
      <c r="J227" s="3"/>
      <c r="K227" s="3"/>
      <c r="L227" s="3"/>
      <c r="M227" s="5"/>
      <c r="N227" s="3"/>
      <c r="O227" s="3"/>
      <c r="P227" s="3"/>
      <c r="Q227" s="3"/>
    </row>
    <row r="228" spans="1:1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3.5" thickBo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2.75">
      <c r="A236" s="20"/>
      <c r="B236" s="21"/>
      <c r="C236" s="21"/>
      <c r="D236" s="21"/>
      <c r="E236" s="22"/>
      <c r="F236" s="3"/>
      <c r="G236" s="20"/>
      <c r="H236" s="21"/>
      <c r="I236" s="21"/>
      <c r="J236" s="21"/>
      <c r="K236" s="22"/>
      <c r="L236" s="3"/>
      <c r="M236" s="20"/>
      <c r="N236" s="21"/>
      <c r="O236" s="21"/>
      <c r="P236" s="21"/>
      <c r="Q236" s="22"/>
    </row>
    <row r="237" spans="1:17" ht="13.5" thickBot="1">
      <c r="A237" s="23">
        <f>IF(OR(A236="Jackie Brown"),"Fucking correct motherfucker",IF(OR(A236="Jacky Brown"),"Fucking correct motherfucker",IF(OR(A236=""),"","Tus células grises te han abandonado")))</f>
      </c>
      <c r="B237" s="24"/>
      <c r="C237" s="24"/>
      <c r="D237" s="24"/>
      <c r="E237" s="25"/>
      <c r="F237" s="3"/>
      <c r="G237" s="23">
        <f>IF(OR(G236="Zoolander"),"Guay",IF(OR(G236="Zoo lander"),"Guay",IF(OR(G236=""),"","Horroroso. Eres patético.")))</f>
      </c>
      <c r="H237" s="24"/>
      <c r="I237" s="24"/>
      <c r="J237" s="24"/>
      <c r="K237" s="25"/>
      <c r="L237" s="3"/>
      <c r="M237" s="23">
        <f>IF(OR(M236="El Señor de los Anillos: La Comunidad del Anillo"),"OK",IF(OR(M236="El Señor de los Anillos 1"),"OK",IF(OR(M236="La Comunidad del Anillo"),"OK",IF(OR(M236="El Señor de los Anillos I"),"OK",IF(OR(M236="El Señor de los Anillos"),"Cuál de ellas?",IF(OR(M236="Señor de los Anillos"),"Cuál de ellas?",IF(OR(M236=""),"","Anda, déjalo ya. Vete a la cama.")))))))</f>
      </c>
      <c r="N237" s="24"/>
      <c r="O237" s="24"/>
      <c r="P237" s="24"/>
      <c r="Q237" s="25"/>
    </row>
    <row r="238" spans="1:17" ht="13.5" thickBo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13.5" thickBot="1">
      <c r="A239" s="7">
        <v>55</v>
      </c>
      <c r="B239" s="3"/>
      <c r="C239" s="3"/>
      <c r="D239" s="3"/>
      <c r="E239" s="3"/>
      <c r="F239" s="3"/>
      <c r="G239" s="7">
        <v>56</v>
      </c>
      <c r="H239" s="3"/>
      <c r="I239" s="3"/>
      <c r="J239" s="3"/>
      <c r="K239" s="3"/>
      <c r="L239" s="3"/>
      <c r="M239" s="7">
        <v>57</v>
      </c>
      <c r="N239" s="3"/>
      <c r="O239" s="3"/>
      <c r="P239" s="3"/>
      <c r="Q239" s="3"/>
    </row>
    <row r="240" spans="1:17" ht="12.75">
      <c r="A240" s="5"/>
      <c r="B240" s="3"/>
      <c r="C240" s="3"/>
      <c r="D240" s="3"/>
      <c r="E240" s="3"/>
      <c r="F240" s="3"/>
      <c r="G240" s="5"/>
      <c r="H240" s="3"/>
      <c r="I240" s="3"/>
      <c r="J240" s="3"/>
      <c r="K240" s="3"/>
      <c r="L240" s="3"/>
      <c r="M240" s="5"/>
      <c r="N240" s="3"/>
      <c r="O240" s="3"/>
      <c r="P240" s="3"/>
      <c r="Q240" s="3"/>
    </row>
    <row r="241" spans="1:1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13.5" thickBo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12.75">
      <c r="A249" s="20"/>
      <c r="B249" s="21"/>
      <c r="C249" s="21"/>
      <c r="D249" s="21"/>
      <c r="E249" s="22"/>
      <c r="F249" s="3"/>
      <c r="G249" s="20"/>
      <c r="H249" s="21"/>
      <c r="I249" s="21"/>
      <c r="J249" s="21"/>
      <c r="K249" s="22"/>
      <c r="L249" s="3"/>
      <c r="M249" s="20"/>
      <c r="N249" s="21"/>
      <c r="O249" s="21"/>
      <c r="P249" s="21"/>
      <c r="Q249" s="22"/>
    </row>
    <row r="250" spans="1:17" ht="13.5" thickBot="1">
      <c r="A250" s="23">
        <f>IF(OR(A249="Sleepy Hollow"),"¡Bien! Aquí sí que salía uno sin cabeza",IF(OR(A249=""),"","MAL"))</f>
      </c>
      <c r="B250" s="24"/>
      <c r="C250" s="24"/>
      <c r="D250" s="24"/>
      <c r="E250" s="25"/>
      <c r="F250" s="3"/>
      <c r="G250" s="23">
        <f>IF(OR(G249="Godzilla"),"Bien. Por cierto, usa Mozilla. Es mejor que IE.",IF(OR(G249=""),"","Venga ya! Esta la tendrías que saber."))</f>
      </c>
      <c r="H250" s="24"/>
      <c r="I250" s="24"/>
      <c r="J250" s="24"/>
      <c r="K250" s="25"/>
      <c r="L250" s="3"/>
      <c r="M250" s="23">
        <f>IF(OR(M249="El Diario de Bridget Jones"),"Vale",IF(OR(M249="El Diario de Bridget Jone"),"Vale",IF(OR(M249="Bridget Jones"),"Vale",IF(OR(M249=""),"","Que no! Que no! Que no! No das una!"))))</f>
      </c>
      <c r="N250" s="24"/>
      <c r="O250" s="24"/>
      <c r="P250" s="24"/>
      <c r="Q250" s="25"/>
    </row>
    <row r="251" spans="1:17" ht="13.5" thickBo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13.5" thickBot="1">
      <c r="A252" s="7">
        <v>58</v>
      </c>
      <c r="B252" s="3"/>
      <c r="C252" s="3"/>
      <c r="D252" s="3"/>
      <c r="E252" s="3"/>
      <c r="F252" s="3"/>
      <c r="G252" s="7">
        <v>59</v>
      </c>
      <c r="H252" s="3"/>
      <c r="I252" s="3"/>
      <c r="J252" s="3"/>
      <c r="K252" s="3"/>
      <c r="L252" s="3"/>
      <c r="M252" s="7">
        <v>60</v>
      </c>
      <c r="N252" s="3"/>
      <c r="O252" s="3"/>
      <c r="P252" s="3"/>
      <c r="Q252" s="3"/>
    </row>
    <row r="253" spans="1:17" ht="12.75">
      <c r="A253" s="5"/>
      <c r="B253" s="3"/>
      <c r="C253" s="3"/>
      <c r="D253" s="3"/>
      <c r="E253" s="3"/>
      <c r="F253" s="3"/>
      <c r="G253" s="5"/>
      <c r="H253" s="3"/>
      <c r="I253" s="3"/>
      <c r="J253" s="3"/>
      <c r="K253" s="3"/>
      <c r="L253" s="3"/>
      <c r="M253" s="5"/>
      <c r="N253" s="3"/>
      <c r="O253" s="3"/>
      <c r="P253" s="3"/>
      <c r="Q253" s="3"/>
    </row>
    <row r="254" spans="1:1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13.5" thickBo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2.75">
      <c r="A262" s="20"/>
      <c r="B262" s="21"/>
      <c r="C262" s="21"/>
      <c r="D262" s="21"/>
      <c r="E262" s="22"/>
      <c r="F262" s="3"/>
      <c r="G262" s="20"/>
      <c r="H262" s="21"/>
      <c r="I262" s="21"/>
      <c r="J262" s="21"/>
      <c r="K262" s="22"/>
      <c r="L262" s="3"/>
      <c r="M262" s="20"/>
      <c r="N262" s="21"/>
      <c r="O262" s="21"/>
      <c r="P262" s="21"/>
      <c r="Q262" s="22"/>
    </row>
    <row r="263" spans="1:17" ht="13.5" thickBot="1">
      <c r="A263" s="23">
        <f>IF(OR(A262="Tigre y Dragón"),"Eres bueno en esto. Podrías ser profesional.",IF(OR(A262="Tigre y Dragon"),"Yupiiiii!",IF(OR(A262=""),"","No tienes ni idea")))</f>
      </c>
      <c r="B263" s="24"/>
      <c r="C263" s="24"/>
      <c r="D263" s="24"/>
      <c r="E263" s="25"/>
      <c r="F263" s="3"/>
      <c r="G263" s="23">
        <f>IF(OR(G262="Vaya par de idiotas"),"SI",IF(OR(G262=""),"","NO"))</f>
      </c>
      <c r="H263" s="24"/>
      <c r="I263" s="24"/>
      <c r="J263" s="24"/>
      <c r="K263" s="25"/>
      <c r="L263" s="3"/>
      <c r="M263" s="23">
        <f>IF(OR(M262="Evolution"),"¡Acertaste! ¡Síííí! ¡La última!",IF(OR(M262=""),"","Lee mis labios: INCORRECTO"))</f>
      </c>
      <c r="N263" s="24"/>
      <c r="O263" s="24"/>
      <c r="P263" s="24"/>
      <c r="Q263" s="25"/>
    </row>
    <row r="264" spans="1:17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3.5" thickBo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5" customHeight="1">
      <c r="A266" s="3"/>
      <c r="B266" s="3"/>
      <c r="C266" s="3"/>
      <c r="D266" s="3"/>
      <c r="E266" s="3"/>
      <c r="F266" s="3"/>
      <c r="G266" s="11" t="s">
        <v>63</v>
      </c>
      <c r="H266" s="12"/>
      <c r="I266" s="12"/>
      <c r="J266" s="15"/>
      <c r="K266" s="3"/>
      <c r="L266" s="3"/>
      <c r="M266" s="3"/>
      <c r="N266" s="3"/>
      <c r="O266" s="3"/>
      <c r="P266" s="3"/>
      <c r="Q266" s="3"/>
    </row>
    <row r="267" spans="1:17" ht="15.75">
      <c r="A267" s="3"/>
      <c r="B267" s="3"/>
      <c r="C267" s="3"/>
      <c r="D267" s="3"/>
      <c r="E267" s="3"/>
      <c r="F267" s="3"/>
      <c r="G267" s="13"/>
      <c r="H267" s="14"/>
      <c r="I267" s="14"/>
      <c r="J267" s="16"/>
      <c r="K267" s="3"/>
      <c r="L267" s="3"/>
      <c r="M267" s="3"/>
      <c r="N267" s="9" t="s">
        <v>65</v>
      </c>
      <c r="O267" s="3"/>
      <c r="P267" s="3"/>
      <c r="Q267" s="3"/>
    </row>
    <row r="268" spans="1:17" ht="12.75">
      <c r="A268" s="3"/>
      <c r="B268" s="3"/>
      <c r="C268" s="3"/>
      <c r="D268" s="3"/>
      <c r="E268" s="3"/>
      <c r="F268" s="3"/>
      <c r="G268" s="13" t="s">
        <v>64</v>
      </c>
      <c r="H268" s="14"/>
      <c r="I268" s="14"/>
      <c r="J268" s="16">
        <v>60</v>
      </c>
      <c r="K268" s="3"/>
      <c r="L268" s="3"/>
      <c r="M268" s="3"/>
      <c r="N268" s="3"/>
      <c r="O268" s="3"/>
      <c r="P268" s="3"/>
      <c r="Q268" s="3"/>
    </row>
    <row r="269" spans="1:17" ht="13.5" thickBot="1">
      <c r="A269" s="3"/>
      <c r="B269" s="3"/>
      <c r="C269" s="3"/>
      <c r="D269" s="3"/>
      <c r="E269" s="3"/>
      <c r="F269" s="3"/>
      <c r="G269" s="17"/>
      <c r="H269" s="18"/>
      <c r="I269" s="18"/>
      <c r="J269" s="19"/>
      <c r="K269" s="3"/>
      <c r="L269" s="3"/>
      <c r="M269" s="3"/>
      <c r="N269" s="3"/>
      <c r="O269" s="3"/>
      <c r="P269" s="3"/>
      <c r="Q269" s="3"/>
    </row>
    <row r="270" s="3" customFormat="1" ht="12.75"/>
    <row r="271" s="3" customFormat="1" ht="12.75"/>
  </sheetData>
  <sheetProtection password="CBBB" sheet="1" objects="1" scenarios="1"/>
  <mergeCells count="127">
    <mergeCell ref="A2:P2"/>
    <mergeCell ref="C3:N3"/>
    <mergeCell ref="M236:Q236"/>
    <mergeCell ref="M237:Q237"/>
    <mergeCell ref="A15:E15"/>
    <mergeCell ref="A236:E236"/>
    <mergeCell ref="A16:E16"/>
    <mergeCell ref="G15:K15"/>
    <mergeCell ref="G16:K16"/>
    <mergeCell ref="G28:K28"/>
    <mergeCell ref="G29:K29"/>
    <mergeCell ref="A28:E28"/>
    <mergeCell ref="A29:E29"/>
    <mergeCell ref="A55:E55"/>
    <mergeCell ref="G55:K55"/>
    <mergeCell ref="M15:Q15"/>
    <mergeCell ref="M16:Q16"/>
    <mergeCell ref="M28:Q28"/>
    <mergeCell ref="M29:Q29"/>
    <mergeCell ref="M41:Q41"/>
    <mergeCell ref="M42:Q42"/>
    <mergeCell ref="A54:E54"/>
    <mergeCell ref="A41:E41"/>
    <mergeCell ref="A42:E42"/>
    <mergeCell ref="G41:K41"/>
    <mergeCell ref="G42:K42"/>
    <mergeCell ref="G54:K54"/>
    <mergeCell ref="M54:Q54"/>
    <mergeCell ref="M55:Q55"/>
    <mergeCell ref="A67:E67"/>
    <mergeCell ref="A68:E68"/>
    <mergeCell ref="G67:K67"/>
    <mergeCell ref="G68:K68"/>
    <mergeCell ref="A80:E80"/>
    <mergeCell ref="A81:E81"/>
    <mergeCell ref="G80:K80"/>
    <mergeCell ref="G81:K81"/>
    <mergeCell ref="M93:Q93"/>
    <mergeCell ref="M94:Q94"/>
    <mergeCell ref="M67:Q67"/>
    <mergeCell ref="M68:Q68"/>
    <mergeCell ref="M80:Q80"/>
    <mergeCell ref="M81:Q81"/>
    <mergeCell ref="G106:K106"/>
    <mergeCell ref="G107:K107"/>
    <mergeCell ref="A93:E93"/>
    <mergeCell ref="A94:E94"/>
    <mergeCell ref="G93:K93"/>
    <mergeCell ref="G94:K94"/>
    <mergeCell ref="M106:Q106"/>
    <mergeCell ref="M107:Q107"/>
    <mergeCell ref="A119:E119"/>
    <mergeCell ref="A120:E120"/>
    <mergeCell ref="G119:K119"/>
    <mergeCell ref="G120:K120"/>
    <mergeCell ref="M119:Q119"/>
    <mergeCell ref="M120:Q120"/>
    <mergeCell ref="A106:E106"/>
    <mergeCell ref="A107:E107"/>
    <mergeCell ref="A132:E132"/>
    <mergeCell ref="A133:E133"/>
    <mergeCell ref="G132:K132"/>
    <mergeCell ref="G133:K133"/>
    <mergeCell ref="M158:Q158"/>
    <mergeCell ref="M159:Q159"/>
    <mergeCell ref="A145:E145"/>
    <mergeCell ref="A146:E146"/>
    <mergeCell ref="G145:K145"/>
    <mergeCell ref="G146:K146"/>
    <mergeCell ref="M132:Q132"/>
    <mergeCell ref="M133:Q133"/>
    <mergeCell ref="M145:Q145"/>
    <mergeCell ref="M146:Q146"/>
    <mergeCell ref="M171:Q171"/>
    <mergeCell ref="M172:Q172"/>
    <mergeCell ref="A159:E159"/>
    <mergeCell ref="A158:E158"/>
    <mergeCell ref="A171:E171"/>
    <mergeCell ref="A172:E172"/>
    <mergeCell ref="G171:K171"/>
    <mergeCell ref="G172:K172"/>
    <mergeCell ref="G158:K158"/>
    <mergeCell ref="G159:K159"/>
    <mergeCell ref="A184:E184"/>
    <mergeCell ref="A185:E185"/>
    <mergeCell ref="G185:K185"/>
    <mergeCell ref="G184:K184"/>
    <mergeCell ref="A197:E197"/>
    <mergeCell ref="A198:E198"/>
    <mergeCell ref="G197:K197"/>
    <mergeCell ref="G198:K198"/>
    <mergeCell ref="G210:K210"/>
    <mergeCell ref="G211:K211"/>
    <mergeCell ref="M184:Q184"/>
    <mergeCell ref="M185:Q185"/>
    <mergeCell ref="M197:Q197"/>
    <mergeCell ref="M198:Q198"/>
    <mergeCell ref="M210:Q210"/>
    <mergeCell ref="M211:Q211"/>
    <mergeCell ref="A210:E210"/>
    <mergeCell ref="A211:E211"/>
    <mergeCell ref="A223:E223"/>
    <mergeCell ref="A224:E224"/>
    <mergeCell ref="M249:Q249"/>
    <mergeCell ref="M250:Q250"/>
    <mergeCell ref="A249:E249"/>
    <mergeCell ref="M223:Q223"/>
    <mergeCell ref="M224:Q224"/>
    <mergeCell ref="G223:K223"/>
    <mergeCell ref="G224:K224"/>
    <mergeCell ref="A237:E237"/>
    <mergeCell ref="G236:K236"/>
    <mergeCell ref="G237:K237"/>
    <mergeCell ref="G263:K263"/>
    <mergeCell ref="A250:E250"/>
    <mergeCell ref="G249:K249"/>
    <mergeCell ref="G250:K250"/>
    <mergeCell ref="A1:Q1"/>
    <mergeCell ref="G266:I267"/>
    <mergeCell ref="J266:J267"/>
    <mergeCell ref="G268:I269"/>
    <mergeCell ref="J268:J269"/>
    <mergeCell ref="M262:Q262"/>
    <mergeCell ref="M263:Q263"/>
    <mergeCell ref="A262:E262"/>
    <mergeCell ref="A263:E263"/>
    <mergeCell ref="G262:K262"/>
  </mergeCells>
  <conditionalFormatting sqref="C1:N2 M264:Q65536 G264:K65536 M251:Q262 L4:L65536 R1:IV65536 A238:E249 F4:F65536 G251:K262 A251:E262 M238:Q249 G238:K249 A265:A65536 M225:Q236 G225:K236 B264:E65536 A225:E236 M212:Q223 G212:K223 A212:E223 M199:Q210 G199:K210 A199:E210 M186:Q197 G186:K197 A186:E197 M173:Q184 G173:K184 A173:E184 M160:Q171 G160:K171 A160:E171 M147:Q158 G147:K158 A147:E158 M134:Q145 G134:K145 A134:E145 M121:Q132 G121:K132 A121:E132 M108:Q119 G108:K119 A108:E119 M95:Q106 G95:K106 A95:E106 M82:Q93 G82:K93 A82:E93 M69:Q80 G69:K80 A69:E80 M56:Q67 G56:K67 A56:E67 M43:Q54 G43:K54 A43:E54 M30:Q41 G30:K41 A30:E41 M17:Q28 G17:K28 O1:Q15 M4:N15 G4:K15 A1:B15 C4:E15 A17:E28">
    <cfRule type="expression" priority="1" dxfId="0" stopIfTrue="1">
      <formula>$J$266=60</formula>
    </cfRule>
  </conditionalFormatting>
  <conditionalFormatting sqref="C3:N3">
    <cfRule type="expression" priority="2" dxfId="1" stopIfTrue="1">
      <formula>$J$266=60</formula>
    </cfRule>
  </conditionalFormatting>
  <conditionalFormatting sqref="G263:K263">
    <cfRule type="cellIs" priority="3" dxfId="2" operator="equal" stopIfTrue="1">
      <formula>"SI"</formula>
    </cfRule>
  </conditionalFormatting>
  <conditionalFormatting sqref="M263:Q263">
    <cfRule type="cellIs" priority="4" dxfId="3" operator="equal" stopIfTrue="1">
      <formula>"¡Acertaste! ¡Síííí! ¡La última!"</formula>
    </cfRule>
  </conditionalFormatting>
  <conditionalFormatting sqref="A263:E263">
    <cfRule type="cellIs" priority="5" dxfId="3" operator="equal" stopIfTrue="1">
      <formula>"Eres bueno en esto. Podrías ser profesional."</formula>
    </cfRule>
    <cfRule type="cellIs" priority="6" dxfId="3" operator="equal" stopIfTrue="1">
      <formula>"Yupiiiii!"</formula>
    </cfRule>
  </conditionalFormatting>
  <conditionalFormatting sqref="M250:Q250">
    <cfRule type="cellIs" priority="7" dxfId="3" operator="equal" stopIfTrue="1">
      <formula>"Vale"</formula>
    </cfRule>
  </conditionalFormatting>
  <conditionalFormatting sqref="G250:K250">
    <cfRule type="cellIs" priority="8" dxfId="3" operator="equal" stopIfTrue="1">
      <formula>"Bien. Por cierto, usa Mozilla. Es mejor que IE."</formula>
    </cfRule>
  </conditionalFormatting>
  <conditionalFormatting sqref="A250:E250">
    <cfRule type="cellIs" priority="9" dxfId="3" operator="equal" stopIfTrue="1">
      <formula>"¡Bien! Aquí sí que salía uno sin cabeza"</formula>
    </cfRule>
  </conditionalFormatting>
  <conditionalFormatting sqref="M237:Q237">
    <cfRule type="cellIs" priority="10" dxfId="3" operator="equal" stopIfTrue="1">
      <formula>"OK"</formula>
    </cfRule>
  </conditionalFormatting>
  <conditionalFormatting sqref="G237:K237">
    <cfRule type="cellIs" priority="11" dxfId="3" operator="equal" stopIfTrue="1">
      <formula>"Guay"</formula>
    </cfRule>
  </conditionalFormatting>
  <conditionalFormatting sqref="A237:E237">
    <cfRule type="cellIs" priority="12" dxfId="3" operator="equal" stopIfTrue="1">
      <formula>"Fucking correct motherfucker"</formula>
    </cfRule>
  </conditionalFormatting>
  <conditionalFormatting sqref="A264">
    <cfRule type="expression" priority="13" dxfId="0" stopIfTrue="1">
      <formula>$J$266=60</formula>
    </cfRule>
  </conditionalFormatting>
  <conditionalFormatting sqref="M224:Q224">
    <cfRule type="cellIs" priority="14" dxfId="3" operator="equal" stopIfTrue="1">
      <formula>"Sí. Yes. Oui."</formula>
    </cfRule>
  </conditionalFormatting>
  <conditionalFormatting sqref="G224:K224">
    <cfRule type="cellIs" priority="15" dxfId="3" operator="equal" stopIfTrue="1">
      <formula>"Correcto (por cierto, yo sí sé)"</formula>
    </cfRule>
    <cfRule type="cellIs" priority="16" dxfId="3" operator="equal" stopIfTrue="1">
      <formula>"Te la doy por buena"</formula>
    </cfRule>
    <cfRule type="cellIs" priority="17" dxfId="3" operator="equal" stopIfTrue="1">
      <formula>"Vale, te la doy por buena"</formula>
    </cfRule>
  </conditionalFormatting>
  <conditionalFormatting sqref="A224:E224">
    <cfRule type="cellIs" priority="18" dxfId="3" operator="equal" stopIfTrue="1">
      <formula>"Correct"</formula>
    </cfRule>
  </conditionalFormatting>
  <conditionalFormatting sqref="M211:Q211">
    <cfRule type="cellIs" priority="19" dxfId="3" operator="equal" stopIfTrue="1">
      <formula>"Seguro que ha sido suerte"</formula>
    </cfRule>
  </conditionalFormatting>
  <conditionalFormatting sqref="G211:K211">
    <cfRule type="cellIs" priority="20" dxfId="3" operator="equal" stopIfTrue="1">
      <formula>"¡Olé! ¡Tú sí que tienes ritmo, salao!"</formula>
    </cfRule>
    <cfRule type="cellIs" priority="21" dxfId="3" operator="equal" stopIfTrue="1">
      <formula>"¡¡Oh yeah!!"</formula>
    </cfRule>
  </conditionalFormatting>
  <conditionalFormatting sqref="A211:E211">
    <cfRule type="cellIs" priority="22" dxfId="3" operator="equal" stopIfTrue="1">
      <formula>"Correcto."</formula>
    </cfRule>
  </conditionalFormatting>
  <conditionalFormatting sqref="M198:Q198">
    <cfRule type="cellIs" priority="23" dxfId="3" operator="equal" stopIfTrue="1">
      <formula>"Te la han chivado"</formula>
    </cfRule>
  </conditionalFormatting>
  <conditionalFormatting sqref="G198:K198">
    <cfRule type="cellIs" priority="24" dxfId="3" operator="equal" stopIfTrue="1">
      <formula>"Muy bien"</formula>
    </cfRule>
    <cfRule type="cellIs" priority="25" dxfId="3" operator="equal" stopIfTrue="1">
      <formula>"¡Eeeeesa!"</formula>
    </cfRule>
    <cfRule type="cellIs" priority="26" dxfId="4" operator="equal" stopIfTrue="1">
      <formula>"Hay varios Rambos, Cuál?"</formula>
    </cfRule>
  </conditionalFormatting>
  <conditionalFormatting sqref="A198:E198">
    <cfRule type="cellIs" priority="27" dxfId="3" operator="equal" stopIfTrue="1">
      <formula>"Seguro que la has visto 30 veces, ¿verdad?"</formula>
    </cfRule>
  </conditionalFormatting>
  <conditionalFormatting sqref="M185:Q185">
    <cfRule type="cellIs" priority="28" dxfId="3" operator="equal" stopIfTrue="1">
      <formula>"Bien"</formula>
    </cfRule>
  </conditionalFormatting>
  <conditionalFormatting sqref="G185:K185">
    <cfRule type="cellIs" priority="29" dxfId="3" operator="equal" stopIfTrue="1">
      <formula>"Muy bien, ahora vas y lo cascas"</formula>
    </cfRule>
  </conditionalFormatting>
  <conditionalFormatting sqref="A185:E185">
    <cfRule type="cellIs" priority="30" dxfId="3" operator="equal" stopIfTrue="1">
      <formula>"Correcto"</formula>
    </cfRule>
  </conditionalFormatting>
  <conditionalFormatting sqref="M172:Q172">
    <cfRule type="cellIs" priority="31" dxfId="3" operator="equal" stopIfTrue="1">
      <formula>"Correcto. Bien. Vale. OK."</formula>
    </cfRule>
  </conditionalFormatting>
  <conditionalFormatting sqref="G172:K172">
    <cfRule type="cellIs" priority="32" dxfId="3" operator="equal" stopIfTrue="1">
      <formula>"Bien, pero no te emociones, que esta era fácil."</formula>
    </cfRule>
  </conditionalFormatting>
  <conditionalFormatting sqref="A172:E172">
    <cfRule type="cellIs" priority="33" dxfId="3" operator="equal" stopIfTrue="1">
      <formula>"Mi Excel, teleeeefonoooo. Sí, es esa."</formula>
    </cfRule>
  </conditionalFormatting>
  <conditionalFormatting sqref="M159:Q159">
    <cfRule type="cellIs" priority="34" dxfId="3" operator="equal" stopIfTrue="1">
      <formula>"Sí, es esa basura de película"</formula>
    </cfRule>
  </conditionalFormatting>
  <conditionalFormatting sqref="G159:K159">
    <cfRule type="cellIs" priority="35" dxfId="3" operator="equal" stopIfTrue="1">
      <formula>"Muy bien cenobita"</formula>
    </cfRule>
  </conditionalFormatting>
  <conditionalFormatting sqref="A159:E159">
    <cfRule type="cellIs" priority="36" dxfId="3" operator="equal" stopIfTrue="1">
      <formula>"Okie Dokie"</formula>
    </cfRule>
  </conditionalFormatting>
  <conditionalFormatting sqref="M146:Q146">
    <cfRule type="cellIs" priority="37" dxfId="3" operator="equal" stopIfTrue="1">
      <formula>"Muy bien recluta patoso"</formula>
    </cfRule>
  </conditionalFormatting>
  <conditionalFormatting sqref="G146:K146">
    <cfRule type="cellIs" priority="38" dxfId="3" operator="equal" stopIfTrue="1">
      <formula>"De mayor quiero ser como tú"</formula>
    </cfRule>
  </conditionalFormatting>
  <conditionalFormatting sqref="A146:E146">
    <cfRule type="cellIs" priority="39" dxfId="3" operator="equal" stopIfTrue="1">
      <formula>"Le Correct"</formula>
    </cfRule>
  </conditionalFormatting>
  <conditionalFormatting sqref="M133:Q133">
    <cfRule type="cellIs" priority="40" dxfId="3" operator="equal" stopIfTrue="1">
      <formula>"Yabadabadú"</formula>
    </cfRule>
  </conditionalFormatting>
  <conditionalFormatting sqref="G133:K133">
    <cfRule type="cellIs" priority="41" dxfId="3" operator="equal" stopIfTrue="1">
      <formula>"¡Qué clase!"</formula>
    </cfRule>
  </conditionalFormatting>
  <conditionalFormatting sqref="A133:E133">
    <cfRule type="cellIs" priority="42" dxfId="3" operator="equal" stopIfTrue="1">
      <formula>"Y eso que la has puesto por probar, eh?"</formula>
    </cfRule>
  </conditionalFormatting>
  <conditionalFormatting sqref="M120:Q120">
    <cfRule type="cellIs" priority="43" dxfId="3" operator="equal" stopIfTrue="1">
      <formula>"(sonido de aplauso)"</formula>
    </cfRule>
  </conditionalFormatting>
  <conditionalFormatting sqref="G120:K120">
    <cfRule type="cellIs" priority="44" dxfId="3" operator="equal" stopIfTrue="1">
      <formula>"Very good"</formula>
    </cfRule>
    <cfRule type="cellIs" priority="45" dxfId="3" operator="equal" stopIfTrue="1">
      <formula>"Mu bien"</formula>
    </cfRule>
  </conditionalFormatting>
  <conditionalFormatting sqref="A120:E120">
    <cfRule type="cellIs" priority="46" dxfId="3" operator="equal" stopIfTrue="1">
      <formula>"Sip!"</formula>
    </cfRule>
  </conditionalFormatting>
  <conditionalFormatting sqref="M107:Q107">
    <cfRule type="cellIs" priority="47" dxfId="3" operator="equal" stopIfTrue="1">
      <formula>"Elemental querido Watson"</formula>
    </cfRule>
  </conditionalFormatting>
  <conditionalFormatting sqref="G107:K107">
    <cfRule type="cellIs" priority="48" dxfId="3" operator="equal" stopIfTrue="1">
      <formula>"¡Sí! Joder, cómo me reí con esta"</formula>
    </cfRule>
    <cfRule type="cellIs" priority="49" dxfId="3" operator="equal" stopIfTrue="1">
      <formula>"Venga, me vale"</formula>
    </cfRule>
  </conditionalFormatting>
  <conditionalFormatting sqref="A107:E107">
    <cfRule type="cellIs" priority="50" dxfId="3" operator="equal" stopIfTrue="1">
      <formula>"¡¡ SIIIIIIIII !!"</formula>
    </cfRule>
    <cfRule type="cellIs" priority="51" dxfId="3" operator="equal" stopIfTrue="1">
      <formula>"ouyea!"</formula>
    </cfRule>
  </conditionalFormatting>
  <conditionalFormatting sqref="M94:Q94">
    <cfRule type="cellIs" priority="52" dxfId="3" operator="equal" stopIfTrue="1">
      <formula>"Correctamente correcto"</formula>
    </cfRule>
    <cfRule type="cellIs" priority="53" dxfId="3" operator="equal" stopIfTrue="1">
      <formula>"Sí, también bailaba bajo la lluvia. Me vale."</formula>
    </cfRule>
  </conditionalFormatting>
  <conditionalFormatting sqref="G94:K94">
    <cfRule type="cellIs" priority="54" dxfId="3" operator="equal" stopIfTrue="1">
      <formula>"Qué mala era, verdad? Sí, es esa."</formula>
    </cfRule>
    <cfRule type="cellIs" priority="55" dxfId="3" operator="equal" stopIfTrue="1">
      <formula>"Me vale"</formula>
    </cfRule>
  </conditionalFormatting>
  <conditionalFormatting sqref="A94:E94">
    <cfRule type="cellIs" priority="56" dxfId="3" operator="equal" stopIfTrue="1">
      <formula>"Muy bien. Esta te la tragaste con una amiga, seguro"</formula>
    </cfRule>
  </conditionalFormatting>
  <conditionalFormatting sqref="M81:Q81">
    <cfRule type="cellIs" priority="57" dxfId="3" operator="equal" stopIfTrue="1">
      <formula>"En ocasiones aciertas algunas"</formula>
    </cfRule>
    <cfRule type="cellIs" priority="58" dxfId="3" operator="equal" stopIfTrue="1">
      <formula>"Te falta una T estratégica, pero vale"</formula>
    </cfRule>
  </conditionalFormatting>
  <conditionalFormatting sqref="G81:K81">
    <cfRule type="cellIs" priority="59" dxfId="3" operator="equal" stopIfTrue="1">
      <formula>"¡Ferpecto!"</formula>
    </cfRule>
    <cfRule type="cellIs" priority="60" dxfId="3" operator="equal" stopIfTrue="1">
      <formula>"Me gustaba llamarlos La Patrulla X. Pero vale"</formula>
    </cfRule>
  </conditionalFormatting>
  <conditionalFormatting sqref="A81:E81">
    <cfRule type="cellIs" priority="61" dxfId="3" operator="equal" stopIfTrue="1">
      <formula>"¡¡Muy bien!! (aunque la peli era una kk, eh?)"</formula>
    </cfRule>
  </conditionalFormatting>
  <conditionalFormatting sqref="M68:Q68">
    <cfRule type="cellIs" priority="62" dxfId="3" operator="equal" stopIfTrue="1">
      <formula>"¡SI! Grandiosa película"</formula>
    </cfRule>
  </conditionalFormatting>
  <conditionalFormatting sqref="G68:K68">
    <cfRule type="cellIs" priority="63" dxfId="3" operator="equal" stopIfTrue="1">
      <formula>"¡Muy bien! (la peli era mala, pero tú te la tragaste igual)"</formula>
    </cfRule>
  </conditionalFormatting>
  <conditionalFormatting sqref="A68:E68">
    <cfRule type="cellIs" priority="64" dxfId="3" operator="equal" stopIfTrue="1">
      <formula>"Muy bien. Seguro que ha sido suerte"</formula>
    </cfRule>
  </conditionalFormatting>
  <conditionalFormatting sqref="M55:Q55">
    <cfRule type="cellIs" priority="65" dxfId="3" operator="equal" stopIfTrue="1">
      <formula>"Si, es esa. Seguro que no haces trampas?"</formula>
    </cfRule>
  </conditionalFormatting>
  <conditionalFormatting sqref="G55:K55">
    <cfRule type="cellIs" priority="66" dxfId="3" operator="equal" stopIfTrue="1">
      <formula>"Bien. Esta la fuiste a ver por la Priti Guoman, eh?"</formula>
    </cfRule>
  </conditionalFormatting>
  <conditionalFormatting sqref="A55:E55">
    <cfRule type="cellIs" priority="67" dxfId="5" operator="equal" stopIfTrue="1">
      <formula>"¡Bien! (esta la pongo en rosa, porque yo lo valgo)"</formula>
    </cfRule>
  </conditionalFormatting>
  <conditionalFormatting sqref="M42:Q42">
    <cfRule type="cellIs" priority="68" dxfId="3" operator="equal" stopIfTrue="1">
      <formula>"Correcto"</formula>
    </cfRule>
    <cfRule type="cellIs" priority="69" dxfId="3" operator="equal" stopIfTrue="1">
      <formula>"Me vale"</formula>
    </cfRule>
  </conditionalFormatting>
  <conditionalFormatting sqref="G42:K42">
    <cfRule type="cellIs" priority="70" dxfId="3" operator="equal" stopIfTrue="1">
      <formula>"Correct"</formula>
    </cfRule>
    <cfRule type="cellIs" priority="71" dxfId="3" operator="equal" stopIfTrue="1">
      <formula>"Le has puesto dos efes, pero vale"</formula>
    </cfRule>
    <cfRule type="cellIs" priority="72" dxfId="3" operator="equal" stopIfTrue="1">
      <formula>"Caballero se escribe con B, pero vale"</formula>
    </cfRule>
  </conditionalFormatting>
  <conditionalFormatting sqref="A42:E42">
    <cfRule type="cellIs" priority="73" dxfId="3" operator="equal" stopIfTrue="1">
      <formula>"Tú si que eres de oro"</formula>
    </cfRule>
    <cfRule type="cellIs" priority="74" dxfId="3" operator="equal" stopIfTrue="1">
      <formula>"¡Me vale!"</formula>
    </cfRule>
    <cfRule type="cellIs" priority="75" dxfId="3" operator="equal" stopIfTrue="1">
      <formula>"¡Bien! ¡Un gallifante para ti!"</formula>
    </cfRule>
  </conditionalFormatting>
  <conditionalFormatting sqref="M29:Q29">
    <cfRule type="cellIs" priority="76" dxfId="3" operator="equal" stopIfTrue="1">
      <formula>"¡Oh sí! ¡Sigue así! ¡Ummmm!"</formula>
    </cfRule>
    <cfRule type="cellIs" priority="77" dxfId="3" operator="equal" stopIfTrue="1">
      <formula>"Venga, vale, te la doy por buena"</formula>
    </cfRule>
  </conditionalFormatting>
  <conditionalFormatting sqref="G29:K29">
    <cfRule type="cellIs" priority="78" dxfId="3" operator="equal" stopIfTrue="1">
      <formula>"¡Muy bien! (esta era fácil)"</formula>
    </cfRule>
    <cfRule type="cellIs" priority="79" dxfId="3" operator="equal" stopIfTrue="1">
      <formula>"Correcto"</formula>
    </cfRule>
  </conditionalFormatting>
  <conditionalFormatting sqref="A29:E29">
    <cfRule type="cellIs" priority="80" dxfId="3" operator="equal" stopIfTrue="1">
      <formula>"Marcha, marcha ¡es genial!"</formula>
    </cfRule>
    <cfRule type="cellIs" priority="81" dxfId="3" operator="equal" stopIfTrue="1">
      <formula>"Perfecto"</formula>
    </cfRule>
  </conditionalFormatting>
  <conditionalFormatting sqref="M16:Q16">
    <cfRule type="cellIs" priority="82" dxfId="3" operator="equal" stopIfTrue="1">
      <formula>"¡BIEN! eres el p… amo"</formula>
    </cfRule>
    <cfRule type="cellIs" priority="83" dxfId="3" operator="equal" stopIfTrue="1">
      <formula>"no se escribe así, pero te la doy por buena"</formula>
    </cfRule>
  </conditionalFormatting>
  <conditionalFormatting sqref="G16:K16">
    <cfRule type="cellIs" priority="84" dxfId="3" operator="equal" stopIfTrue="1">
      <formula>"¡¡muy bien chaval!!"</formula>
    </cfRule>
  </conditionalFormatting>
  <conditionalFormatting sqref="A16:E16">
    <cfRule type="cellIs" priority="85" dxfId="3" operator="equal" stopIfTrue="1">
      <formula>"¡BIEN! ¡¡toma ya!!"</formula>
    </cfRule>
  </conditionalFormatting>
  <hyperlinks>
    <hyperlink ref="C3" r:id="rId1" display="http://oink.elrellano.com/index.php?t=.xls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D1">
      <selection activeCell="A1" sqref="A1:C16384"/>
    </sheetView>
  </sheetViews>
  <sheetFormatPr defaultColWidth="9.140625" defaultRowHeight="12.75"/>
  <cols>
    <col min="1" max="1" width="0" style="1" hidden="1" customWidth="1"/>
    <col min="2" max="2" width="43.421875" style="1" hidden="1" customWidth="1"/>
    <col min="3" max="3" width="0" style="1" hidden="1" customWidth="1"/>
    <col min="4" max="16384" width="9.140625" style="1" customWidth="1"/>
  </cols>
  <sheetData>
    <row r="1" spans="1:3" ht="12.75">
      <c r="A1" s="6" t="s">
        <v>21</v>
      </c>
      <c r="B1" s="6" t="s">
        <v>22</v>
      </c>
      <c r="C1" s="6" t="s">
        <v>17</v>
      </c>
    </row>
    <row r="2" spans="1:3" ht="12.75">
      <c r="A2" s="1">
        <v>1</v>
      </c>
      <c r="B2" s="1" t="s">
        <v>19</v>
      </c>
      <c r="C2" s="1">
        <f>IF(B2=Sheet1!A15,1,0)</f>
        <v>0</v>
      </c>
    </row>
    <row r="3" spans="1:3" ht="12.75">
      <c r="A3" s="1">
        <v>2</v>
      </c>
      <c r="B3" s="1" t="s">
        <v>18</v>
      </c>
      <c r="C3" s="1">
        <f>IF(B3=Sheet1!G15,1,0)</f>
        <v>0</v>
      </c>
    </row>
    <row r="4" spans="1:3" ht="12.75">
      <c r="A4" s="1">
        <v>3</v>
      </c>
      <c r="B4" s="1" t="s">
        <v>23</v>
      </c>
      <c r="C4" s="1">
        <f>IF(B4=Sheet1!M15,1,0)</f>
        <v>0</v>
      </c>
    </row>
    <row r="5" spans="1:3" ht="12.75">
      <c r="A5" s="1">
        <v>4</v>
      </c>
      <c r="B5" s="1" t="s">
        <v>24</v>
      </c>
      <c r="C5" s="1">
        <f>IF(B5=Sheet1!A28,1,0)</f>
        <v>0</v>
      </c>
    </row>
    <row r="6" spans="1:3" ht="12.75">
      <c r="A6" s="1">
        <v>5</v>
      </c>
      <c r="B6" s="1" t="s">
        <v>25</v>
      </c>
      <c r="C6" s="1">
        <f>IF(B6=Sheet1!G28,1,0)</f>
        <v>0</v>
      </c>
    </row>
    <row r="7" spans="1:3" ht="12.75">
      <c r="A7" s="1">
        <v>6</v>
      </c>
      <c r="B7" s="1" t="s">
        <v>26</v>
      </c>
      <c r="C7" s="1">
        <f>IF(B7=Sheet1!M28,1,0)</f>
        <v>0</v>
      </c>
    </row>
    <row r="8" spans="1:3" ht="12.75">
      <c r="A8" s="1">
        <v>7</v>
      </c>
      <c r="B8" s="1" t="s">
        <v>27</v>
      </c>
      <c r="C8" s="1">
        <f>IF(B8=Sheet1!A41,1,0)</f>
        <v>0</v>
      </c>
    </row>
    <row r="9" spans="1:3" ht="12.75">
      <c r="A9" s="1">
        <v>8</v>
      </c>
      <c r="B9" s="1" t="s">
        <v>28</v>
      </c>
      <c r="C9" s="1">
        <f>IF(B9=Sheet1!G41,1,0)</f>
        <v>0</v>
      </c>
    </row>
    <row r="10" spans="1:3" ht="12.75">
      <c r="A10" s="1">
        <v>9</v>
      </c>
      <c r="B10" s="1" t="s">
        <v>29</v>
      </c>
      <c r="C10" s="1">
        <f>IF(B10=Sheet1!M41,1,0)</f>
        <v>0</v>
      </c>
    </row>
    <row r="11" spans="1:3" ht="12.75">
      <c r="A11" s="1">
        <v>10</v>
      </c>
      <c r="B11" s="1" t="s">
        <v>30</v>
      </c>
      <c r="C11" s="1">
        <f>IF(B11=Sheet1!A54,1,0)</f>
        <v>0</v>
      </c>
    </row>
    <row r="12" spans="1:3" ht="12.75">
      <c r="A12" s="1">
        <v>11</v>
      </c>
      <c r="B12" s="1" t="s">
        <v>31</v>
      </c>
      <c r="C12" s="1">
        <f>IF(B12=Sheet1!G54,1,0)</f>
        <v>0</v>
      </c>
    </row>
    <row r="13" spans="1:3" ht="12.75">
      <c r="A13" s="1">
        <v>12</v>
      </c>
      <c r="B13" s="1" t="s">
        <v>32</v>
      </c>
      <c r="C13" s="1">
        <f>IF(B13=Sheet1!M54,1,0)</f>
        <v>0</v>
      </c>
    </row>
    <row r="14" spans="1:3" ht="12.75">
      <c r="A14" s="1">
        <v>13</v>
      </c>
      <c r="B14" s="1" t="s">
        <v>33</v>
      </c>
      <c r="C14" s="1">
        <f>IF(B14=Sheet1!A67,1,0)</f>
        <v>0</v>
      </c>
    </row>
    <row r="15" spans="1:6" ht="12.75">
      <c r="A15" s="1">
        <v>14</v>
      </c>
      <c r="B15" s="2" t="s">
        <v>20</v>
      </c>
      <c r="C15" s="1">
        <f>IF(B15=Sheet1!G67,1,0)</f>
        <v>0</v>
      </c>
      <c r="D15" s="2"/>
      <c r="F15" s="2"/>
    </row>
    <row r="16" spans="1:3" ht="12.75">
      <c r="A16" s="1">
        <v>15</v>
      </c>
      <c r="B16" s="1" t="s">
        <v>34</v>
      </c>
      <c r="C16" s="1">
        <f>IF(B16=Sheet1!M67,1,0)</f>
        <v>0</v>
      </c>
    </row>
    <row r="17" spans="1:3" ht="12.75">
      <c r="A17" s="1">
        <v>16</v>
      </c>
      <c r="B17" s="1" t="s">
        <v>35</v>
      </c>
      <c r="C17" s="1">
        <f>IF(B17=Sheet1!A80,1,0)</f>
        <v>0</v>
      </c>
    </row>
    <row r="18" spans="1:3" ht="12.75">
      <c r="A18" s="1">
        <v>17</v>
      </c>
      <c r="B18" s="1" t="s">
        <v>36</v>
      </c>
      <c r="C18" s="1">
        <f>IF(B18=Sheet1!G80,1,0)</f>
        <v>0</v>
      </c>
    </row>
    <row r="19" spans="1:3" ht="12.75">
      <c r="A19" s="1">
        <v>18</v>
      </c>
      <c r="B19" s="1" t="s">
        <v>37</v>
      </c>
      <c r="C19" s="1">
        <f>IF(B19=Sheet1!M80,1,0)</f>
        <v>0</v>
      </c>
    </row>
    <row r="20" spans="1:3" ht="12.75">
      <c r="A20" s="1">
        <v>19</v>
      </c>
      <c r="B20" s="1" t="s">
        <v>38</v>
      </c>
      <c r="C20" s="1">
        <f>IF(B20=Sheet1!A93,1,0)</f>
        <v>0</v>
      </c>
    </row>
    <row r="21" spans="1:3" ht="12.75">
      <c r="A21" s="1">
        <v>20</v>
      </c>
      <c r="B21" s="1" t="s">
        <v>39</v>
      </c>
      <c r="C21" s="1">
        <f>IF(B21=Sheet1!G93,1,0)</f>
        <v>0</v>
      </c>
    </row>
    <row r="22" spans="1:3" ht="12.75">
      <c r="A22" s="1">
        <v>21</v>
      </c>
      <c r="B22" s="1" t="s">
        <v>40</v>
      </c>
      <c r="C22" s="1">
        <f>IF(B22=Sheet1!M93,1,0)</f>
        <v>0</v>
      </c>
    </row>
    <row r="23" spans="1:3" ht="12.75">
      <c r="A23" s="1">
        <v>22</v>
      </c>
      <c r="B23" s="1" t="s">
        <v>41</v>
      </c>
      <c r="C23" s="1">
        <f>IF(B23=Sheet1!A106,1,0)</f>
        <v>0</v>
      </c>
    </row>
    <row r="24" spans="1:3" ht="12.75">
      <c r="A24" s="1">
        <v>23</v>
      </c>
      <c r="B24" s="1" t="s">
        <v>42</v>
      </c>
      <c r="C24" s="1">
        <f>IF(B24=Sheet1!G106,1,0)</f>
        <v>0</v>
      </c>
    </row>
    <row r="25" spans="1:3" ht="12.75">
      <c r="A25" s="1">
        <v>24</v>
      </c>
      <c r="B25" s="1" t="s">
        <v>43</v>
      </c>
      <c r="C25" s="1">
        <f>IF(B25=Sheet1!M106,1,0)</f>
        <v>0</v>
      </c>
    </row>
    <row r="26" spans="1:3" ht="12.75">
      <c r="A26" s="1">
        <v>25</v>
      </c>
      <c r="B26" s="1" t="s">
        <v>44</v>
      </c>
      <c r="C26" s="1">
        <f>IF(B26=Sheet1!A119,1,0)</f>
        <v>0</v>
      </c>
    </row>
    <row r="27" spans="1:3" ht="12.75">
      <c r="A27" s="1">
        <v>26</v>
      </c>
      <c r="B27" s="1" t="s">
        <v>45</v>
      </c>
      <c r="C27" s="1">
        <f>IF(B27=Sheet1!G119,1,0)</f>
        <v>0</v>
      </c>
    </row>
    <row r="28" spans="1:3" ht="12.75">
      <c r="A28" s="1">
        <v>27</v>
      </c>
      <c r="B28" s="1" t="s">
        <v>46</v>
      </c>
      <c r="C28" s="1">
        <f>IF(B28=Sheet1!M119,1,0)</f>
        <v>0</v>
      </c>
    </row>
    <row r="29" spans="1:3" ht="12.75">
      <c r="A29" s="1">
        <v>28</v>
      </c>
      <c r="B29" s="1" t="s">
        <v>47</v>
      </c>
      <c r="C29" s="1">
        <f>IF(B29=Sheet1!A132,1,0)</f>
        <v>0</v>
      </c>
    </row>
    <row r="30" spans="1:3" ht="12.75">
      <c r="A30" s="1">
        <v>29</v>
      </c>
      <c r="B30" s="1" t="s">
        <v>48</v>
      </c>
      <c r="C30" s="1">
        <f>IF(B30=Sheet1!G132,1,0)</f>
        <v>0</v>
      </c>
    </row>
    <row r="31" spans="1:3" ht="12.75">
      <c r="A31" s="1">
        <v>30</v>
      </c>
      <c r="B31" s="1" t="s">
        <v>49</v>
      </c>
      <c r="C31" s="1">
        <f>IF(B31=Sheet1!M132,1,0)</f>
        <v>0</v>
      </c>
    </row>
    <row r="32" spans="1:3" ht="12.75">
      <c r="A32" s="1">
        <v>31</v>
      </c>
      <c r="B32" s="1" t="s">
        <v>50</v>
      </c>
      <c r="C32" s="1">
        <f>IF(B32=Sheet1!A145,1,0)</f>
        <v>0</v>
      </c>
    </row>
    <row r="33" spans="1:3" ht="12.75">
      <c r="A33" s="1">
        <v>32</v>
      </c>
      <c r="B33" s="1" t="s">
        <v>51</v>
      </c>
      <c r="C33" s="1">
        <f>IF(B33=Sheet1!G145,1,0)</f>
        <v>0</v>
      </c>
    </row>
    <row r="34" spans="1:3" ht="12.75">
      <c r="A34" s="1">
        <v>33</v>
      </c>
      <c r="B34" s="1" t="s">
        <v>52</v>
      </c>
      <c r="C34" s="1">
        <f>IF(B34=Sheet1!M145,1,0)</f>
        <v>0</v>
      </c>
    </row>
    <row r="35" spans="1:3" ht="12.75">
      <c r="A35" s="1">
        <v>34</v>
      </c>
      <c r="B35" s="1" t="s">
        <v>53</v>
      </c>
      <c r="C35" s="1">
        <f>IF(B35=Sheet1!A158,1,0)</f>
        <v>0</v>
      </c>
    </row>
    <row r="36" spans="1:3" ht="12.75">
      <c r="A36" s="1">
        <v>35</v>
      </c>
      <c r="B36" s="1" t="s">
        <v>54</v>
      </c>
      <c r="C36" s="1">
        <f>IF(B36=Sheet1!G158,1,0)</f>
        <v>0</v>
      </c>
    </row>
    <row r="37" spans="1:3" ht="12.75">
      <c r="A37" s="1">
        <v>36</v>
      </c>
      <c r="B37" s="1" t="s">
        <v>55</v>
      </c>
      <c r="C37" s="1">
        <f>IF(B37=Sheet1!M158,1,0)</f>
        <v>0</v>
      </c>
    </row>
    <row r="38" spans="1:3" ht="12.75">
      <c r="A38" s="1">
        <v>37</v>
      </c>
      <c r="B38" s="1" t="s">
        <v>56</v>
      </c>
      <c r="C38" s="1">
        <f>IF(B38=Sheet1!A171,1,0)</f>
        <v>0</v>
      </c>
    </row>
    <row r="39" spans="1:3" ht="12.75">
      <c r="A39" s="1">
        <v>38</v>
      </c>
      <c r="B39" s="1" t="s">
        <v>57</v>
      </c>
      <c r="C39" s="1">
        <f>IF(B39=Sheet1!G171,1,0)</f>
        <v>0</v>
      </c>
    </row>
    <row r="40" spans="1:3" ht="12.75">
      <c r="A40" s="1">
        <v>39</v>
      </c>
      <c r="B40" s="1" t="s">
        <v>58</v>
      </c>
      <c r="C40" s="1">
        <f>IF(B40=Sheet1!M171,1,0)</f>
        <v>0</v>
      </c>
    </row>
    <row r="41" spans="1:3" ht="12.75">
      <c r="A41" s="1">
        <v>40</v>
      </c>
      <c r="B41" s="1" t="s">
        <v>59</v>
      </c>
      <c r="C41" s="1">
        <f>IF(B41=Sheet1!A184,1,0)</f>
        <v>0</v>
      </c>
    </row>
    <row r="42" spans="1:3" ht="12.75">
      <c r="A42" s="1">
        <v>41</v>
      </c>
      <c r="B42" s="1" t="s">
        <v>60</v>
      </c>
      <c r="C42" s="1">
        <f>IF(B42=Sheet1!G184,1,0)</f>
        <v>0</v>
      </c>
    </row>
    <row r="43" spans="1:3" ht="12.75">
      <c r="A43" s="1">
        <v>42</v>
      </c>
      <c r="B43" s="1" t="s">
        <v>61</v>
      </c>
      <c r="C43" s="1">
        <f>IF(B43=Sheet1!M184,1,0)</f>
        <v>0</v>
      </c>
    </row>
    <row r="44" spans="1:3" ht="12.75">
      <c r="A44" s="1">
        <v>43</v>
      </c>
      <c r="B44" s="1" t="s">
        <v>62</v>
      </c>
      <c r="C44" s="1">
        <f>IF(B44=Sheet1!A197,1,0)</f>
        <v>0</v>
      </c>
    </row>
    <row r="45" spans="1:3" ht="12.75">
      <c r="A45" s="1">
        <v>44</v>
      </c>
      <c r="B45" s="1" t="s">
        <v>0</v>
      </c>
      <c r="C45" s="1">
        <f>IF(B45=Sheet1!G197,1,0)</f>
        <v>0</v>
      </c>
    </row>
    <row r="46" spans="1:3" ht="12.75">
      <c r="A46" s="1">
        <v>45</v>
      </c>
      <c r="B46" s="1" t="s">
        <v>1</v>
      </c>
      <c r="C46" s="1">
        <f>IF(B46=Sheet1!M197,1,0)</f>
        <v>0</v>
      </c>
    </row>
    <row r="47" spans="1:3" ht="12.75">
      <c r="A47" s="1">
        <v>46</v>
      </c>
      <c r="B47" s="1" t="s">
        <v>2</v>
      </c>
      <c r="C47" s="1">
        <f>IF(B47=Sheet1!A210,1,0)</f>
        <v>0</v>
      </c>
    </row>
    <row r="48" spans="1:3" ht="12.75">
      <c r="A48" s="1">
        <v>47</v>
      </c>
      <c r="B48" s="1" t="s">
        <v>3</v>
      </c>
      <c r="C48" s="1">
        <f>IF(B48=Sheet1!G210,1,0)</f>
        <v>0</v>
      </c>
    </row>
    <row r="49" spans="1:3" ht="12.75">
      <c r="A49" s="1">
        <v>48</v>
      </c>
      <c r="B49" s="1" t="s">
        <v>4</v>
      </c>
      <c r="C49" s="1">
        <f>IF(B49=Sheet1!M210,1,0)</f>
        <v>0</v>
      </c>
    </row>
    <row r="50" spans="1:3" ht="12.75">
      <c r="A50" s="1">
        <v>49</v>
      </c>
      <c r="B50" s="1" t="s">
        <v>5</v>
      </c>
      <c r="C50" s="1">
        <f>IF(B50=Sheet1!A223,1,0)</f>
        <v>0</v>
      </c>
    </row>
    <row r="51" spans="1:3" ht="12.75">
      <c r="A51" s="1">
        <v>50</v>
      </c>
      <c r="B51" s="1" t="s">
        <v>6</v>
      </c>
      <c r="C51" s="1">
        <f>IF(B51=Sheet1!G223,1,0)</f>
        <v>0</v>
      </c>
    </row>
    <row r="52" spans="1:3" ht="12.75">
      <c r="A52" s="1">
        <v>51</v>
      </c>
      <c r="B52" s="1" t="s">
        <v>7</v>
      </c>
      <c r="C52" s="1">
        <f>IF(B52=Sheet1!M223,1,0)</f>
        <v>0</v>
      </c>
    </row>
    <row r="53" spans="1:3" ht="12.75">
      <c r="A53" s="1">
        <v>52</v>
      </c>
      <c r="B53" s="1" t="s">
        <v>8</v>
      </c>
      <c r="C53" s="1">
        <f>IF(B53=Sheet1!A236,1,0)</f>
        <v>0</v>
      </c>
    </row>
    <row r="54" spans="1:3" ht="12.75">
      <c r="A54" s="1">
        <v>53</v>
      </c>
      <c r="B54" s="1" t="s">
        <v>9</v>
      </c>
      <c r="C54" s="1">
        <f>IF(B54=Sheet1!G236,1,0)</f>
        <v>0</v>
      </c>
    </row>
    <row r="55" spans="1:3" ht="12.75">
      <c r="A55" s="1">
        <v>54</v>
      </c>
      <c r="B55" s="1" t="s">
        <v>10</v>
      </c>
      <c r="C55" s="1">
        <f>IF(B55=Sheet1!M236,1,0)</f>
        <v>0</v>
      </c>
    </row>
    <row r="56" spans="1:3" ht="12.75">
      <c r="A56" s="1">
        <v>55</v>
      </c>
      <c r="B56" s="1" t="s">
        <v>11</v>
      </c>
      <c r="C56" s="1">
        <f>IF(B56=Sheet1!A249,1,0)</f>
        <v>0</v>
      </c>
    </row>
    <row r="57" spans="1:3" ht="12.75">
      <c r="A57" s="1">
        <v>56</v>
      </c>
      <c r="B57" s="1" t="s">
        <v>12</v>
      </c>
      <c r="C57" s="1">
        <f>IF(B57=Sheet1!G249,1,0)</f>
        <v>0</v>
      </c>
    </row>
    <row r="58" spans="1:3" ht="12.75">
      <c r="A58" s="1">
        <v>57</v>
      </c>
      <c r="B58" s="1" t="s">
        <v>13</v>
      </c>
      <c r="C58" s="1">
        <f>IF(B58=Sheet1!M249,1,0)</f>
        <v>0</v>
      </c>
    </row>
    <row r="59" spans="1:3" ht="12.75">
      <c r="A59" s="1">
        <v>58</v>
      </c>
      <c r="B59" s="1" t="s">
        <v>14</v>
      </c>
      <c r="C59" s="1">
        <f>IF(B59=Sheet1!A262,1,0)</f>
        <v>0</v>
      </c>
    </row>
    <row r="60" spans="1:3" ht="12.75">
      <c r="A60" s="1">
        <v>59</v>
      </c>
      <c r="B60" s="1" t="s">
        <v>15</v>
      </c>
      <c r="C60" s="1">
        <f>IF(B60=Sheet1!G262,1,0)</f>
        <v>0</v>
      </c>
    </row>
    <row r="61" spans="1:3" ht="12.75">
      <c r="A61" s="1">
        <v>60</v>
      </c>
      <c r="B61" s="1" t="s">
        <v>16</v>
      </c>
      <c r="C61" s="1">
        <f>IF(B61=Sheet1!M262,1,0)</f>
        <v>0</v>
      </c>
    </row>
  </sheetData>
  <sheetProtection password="EDDE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http://www.arnodewever.com/quiz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Film Title Quiz</dc:title>
  <dc:subject/>
  <dc:creator>Stephen Royle, updated by Arno de Wever and Gavin Summers</dc:creator>
  <cp:keywords/>
  <dc:description>Version 1.0.1 - 23 June 2004</dc:description>
  <cp:lastModifiedBy>pacopena</cp:lastModifiedBy>
  <dcterms:created xsi:type="dcterms:W3CDTF">2003-03-08T12:25:58Z</dcterms:created>
  <dcterms:modified xsi:type="dcterms:W3CDTF">2005-08-26T09:36:08Z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