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120" tabRatio="414" activeTab="0"/>
  </bookViews>
  <sheets>
    <sheet name="Hoja1" sheetId="1" r:id="rId1"/>
  </sheets>
  <definedNames/>
  <calcPr fullCalcOnLoad="1"/>
</workbook>
</file>

<file path=xl/sharedStrings.xml><?xml version="1.0" encoding="utf-8"?>
<sst xmlns="http://schemas.openxmlformats.org/spreadsheetml/2006/main" count="8" uniqueCount="8">
  <si>
    <t>PORCENTAJE CONSEGUIDO</t>
  </si>
  <si>
    <t xml:space="preserve">o minúsculas son totalmente indiferentes. En algunos casos 'los personajes' prevalecen sobre los 'actores' que los interpretan, pero también se suele aceptar el nombre de </t>
  </si>
  <si>
    <t xml:space="preserve">estos; tampoco debes preocuparte mucho en ese aspecto, si realmente sabes de quien se trata, colará.  Somos plenamente conscientes de que los cromos propuestos </t>
  </si>
  <si>
    <t>¡A lo que vamos! Debes intentar poner el nombre de cada personaje en su casilla correspondiente. Las normas son las de toda la vida, los acentos no existen, y mayúsculas</t>
  </si>
  <si>
    <t>provienen de mundos tan diversos, que dificilmente una sola persona podrá resolver el álbum completo, y de ser así tampoco sería algo de lo que vanagloriarse  en</t>
  </si>
  <si>
    <t xml:space="preserve">demasía, por lo que recomendamos jugar en equipo. Algunos de los cromos son bien facilotes, mientras que otros son de dificultad extrema. El único criterio que se ha </t>
  </si>
  <si>
    <t>seguido a la hora de su selección, ha sido el de que proporcionen la máxima satisfacción al jugador en el momento de acertarlos. Y hasta aquí podemos leer... En caso de</t>
  </si>
  <si>
    <t xml:space="preserve">cualquier duda o efecto secundario no deseado, no dude en consultar con su farmacéutico preferido.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</si>
</sst>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10">
    <font>
      <sz val="10"/>
      <name val="Arial"/>
      <family val="0"/>
    </font>
    <font>
      <sz val="10"/>
      <color indexed="8"/>
      <name val="Arial"/>
      <family val="0"/>
    </font>
    <font>
      <u val="single"/>
      <sz val="10"/>
      <color indexed="12"/>
      <name val="Arial"/>
      <family val="0"/>
    </font>
    <font>
      <u val="single"/>
      <sz val="10"/>
      <color indexed="36"/>
      <name val="Arial"/>
      <family val="0"/>
    </font>
    <font>
      <sz val="16"/>
      <color indexed="8"/>
      <name val="Arial"/>
      <family val="0"/>
    </font>
    <font>
      <sz val="10"/>
      <color indexed="9"/>
      <name val="Sylfaen"/>
      <family val="1"/>
    </font>
    <font>
      <sz val="18"/>
      <color indexed="10"/>
      <name val="Arial"/>
      <family val="2"/>
    </font>
    <font>
      <sz val="20"/>
      <color indexed="46"/>
      <name val="Clarendon Condensed"/>
      <family val="1"/>
    </font>
    <font>
      <sz val="10"/>
      <color indexed="53"/>
      <name val="Arial"/>
      <family val="0"/>
    </font>
    <font>
      <b/>
      <sz val="20"/>
      <color indexed="51"/>
      <name val="Arial"/>
      <family val="2"/>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indexed="46"/>
        <bgColor indexed="64"/>
      </patternFill>
    </fill>
    <fill>
      <patternFill patternType="solid">
        <fgColor indexed="59"/>
        <bgColor indexed="64"/>
      </patternFill>
    </fill>
    <fill>
      <patternFill patternType="solid">
        <fgColor indexed="58"/>
        <bgColor indexed="64"/>
      </patternFill>
    </fill>
  </fills>
  <borders count="6">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2" borderId="0" xfId="0" applyFont="1" applyFill="1" applyBorder="1" applyAlignment="1" applyProtection="1">
      <alignment horizontal="center" vertical="center" shrinkToFit="1"/>
      <protection hidden="1"/>
    </xf>
    <xf numFmtId="0" fontId="1" fillId="3" borderId="0" xfId="0" applyFont="1" applyFill="1" applyBorder="1" applyAlignment="1" applyProtection="1">
      <alignment horizontal="center" vertical="center" shrinkToFit="1"/>
      <protection hidden="1"/>
    </xf>
    <xf numFmtId="0" fontId="4"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left" vertical="center" wrapText="1" shrinkToFit="1"/>
      <protection hidden="1"/>
    </xf>
    <xf numFmtId="0" fontId="1" fillId="3" borderId="0" xfId="0" applyFont="1" applyFill="1" applyBorder="1" applyAlignment="1" applyProtection="1">
      <alignment horizontal="center" vertical="center" shrinkToFit="1"/>
      <protection/>
    </xf>
    <xf numFmtId="0" fontId="1" fillId="4" borderId="0" xfId="0" applyFont="1" applyFill="1" applyBorder="1" applyAlignment="1" applyProtection="1">
      <alignment horizontal="center" vertical="center" shrinkToFit="1"/>
      <protection locked="0"/>
    </xf>
    <xf numFmtId="0" fontId="1" fillId="5" borderId="0" xfId="0" applyFont="1" applyFill="1" applyBorder="1" applyAlignment="1" applyProtection="1">
      <alignment horizontal="center" vertical="center" shrinkToFit="1"/>
      <protection/>
    </xf>
    <xf numFmtId="9" fontId="6" fillId="3" borderId="1" xfId="0" applyNumberFormat="1"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left" vertical="center" wrapText="1" shrinkToFit="1"/>
      <protection hidden="1"/>
    </xf>
    <xf numFmtId="0" fontId="7" fillId="6" borderId="2" xfId="0" applyFont="1" applyFill="1" applyBorder="1" applyAlignment="1" applyProtection="1">
      <alignment horizontal="center" vertical="center" shrinkToFit="1"/>
      <protection hidden="1"/>
    </xf>
    <xf numFmtId="0" fontId="7" fillId="6" borderId="3" xfId="0" applyFont="1" applyFill="1" applyBorder="1" applyAlignment="1" applyProtection="1">
      <alignment horizontal="center" vertical="center" shrinkToFit="1"/>
      <protection hidden="1"/>
    </xf>
    <xf numFmtId="0" fontId="7" fillId="6" borderId="4" xfId="0" applyFont="1" applyFill="1" applyBorder="1" applyAlignment="1" applyProtection="1">
      <alignment horizontal="center" vertical="center" shrinkToFit="1"/>
      <protection hidden="1"/>
    </xf>
    <xf numFmtId="0" fontId="9" fillId="7" borderId="5" xfId="0" applyFont="1" applyFill="1" applyBorder="1" applyAlignment="1" applyProtection="1">
      <alignment horizontal="center" vertical="center" shrinkToFi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7.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4.jpeg" /><Relationship Id="rId10" Type="http://schemas.openxmlformats.org/officeDocument/2006/relationships/image" Target="../media/image9.jpeg" /><Relationship Id="rId11" Type="http://schemas.openxmlformats.org/officeDocument/2006/relationships/image" Target="../media/image10.jpeg" /><Relationship Id="rId12" Type="http://schemas.openxmlformats.org/officeDocument/2006/relationships/image" Target="../media/image11.jpeg" /><Relationship Id="rId13" Type="http://schemas.openxmlformats.org/officeDocument/2006/relationships/image" Target="../media/image12.jpeg" /><Relationship Id="rId14" Type="http://schemas.openxmlformats.org/officeDocument/2006/relationships/image" Target="../media/image13.jpeg" /><Relationship Id="rId15" Type="http://schemas.openxmlformats.org/officeDocument/2006/relationships/image" Target="../media/image18.jpeg" /><Relationship Id="rId16" Type="http://schemas.openxmlformats.org/officeDocument/2006/relationships/image" Target="../media/image19.jpeg" /><Relationship Id="rId17" Type="http://schemas.openxmlformats.org/officeDocument/2006/relationships/image" Target="../media/image21.jpeg" /><Relationship Id="rId18" Type="http://schemas.openxmlformats.org/officeDocument/2006/relationships/image" Target="../media/image22.jpeg" /><Relationship Id="rId19" Type="http://schemas.openxmlformats.org/officeDocument/2006/relationships/image" Target="../media/image23.jpeg" /><Relationship Id="rId20" Type="http://schemas.openxmlformats.org/officeDocument/2006/relationships/image" Target="../media/image24.jpeg" /><Relationship Id="rId21" Type="http://schemas.openxmlformats.org/officeDocument/2006/relationships/image" Target="../media/image25.jpeg" /><Relationship Id="rId22" Type="http://schemas.openxmlformats.org/officeDocument/2006/relationships/image" Target="../media/image26.jpeg" /><Relationship Id="rId23" Type="http://schemas.openxmlformats.org/officeDocument/2006/relationships/image" Target="../media/image28.jpeg" /><Relationship Id="rId24" Type="http://schemas.openxmlformats.org/officeDocument/2006/relationships/image" Target="../media/image29.jpeg" /><Relationship Id="rId25" Type="http://schemas.openxmlformats.org/officeDocument/2006/relationships/image" Target="../media/image30.jpeg" /><Relationship Id="rId26" Type="http://schemas.openxmlformats.org/officeDocument/2006/relationships/image" Target="../media/image27.jpeg" /><Relationship Id="rId27" Type="http://schemas.openxmlformats.org/officeDocument/2006/relationships/image" Target="../media/image15.jpeg" /><Relationship Id="rId28" Type="http://schemas.openxmlformats.org/officeDocument/2006/relationships/image" Target="../media/image16.jpeg" /><Relationship Id="rId29" Type="http://schemas.openxmlformats.org/officeDocument/2006/relationships/image" Target="../media/image17.jpeg" /><Relationship Id="rId30" Type="http://schemas.openxmlformats.org/officeDocument/2006/relationships/image" Target="../media/image14.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61.jpeg" /><Relationship Id="rId57" Type="http://schemas.openxmlformats.org/officeDocument/2006/relationships/image" Target="../media/image56.jpeg" /><Relationship Id="rId58" Type="http://schemas.openxmlformats.org/officeDocument/2006/relationships/image" Target="../media/image57.jpeg" /><Relationship Id="rId59" Type="http://schemas.openxmlformats.org/officeDocument/2006/relationships/image" Target="../media/image58.jpeg" /><Relationship Id="rId60" Type="http://schemas.openxmlformats.org/officeDocument/2006/relationships/image" Target="../media/image59.jpeg" /><Relationship Id="rId61" Type="http://schemas.openxmlformats.org/officeDocument/2006/relationships/image" Target="../media/image60.jpeg" /><Relationship Id="rId62" Type="http://schemas.openxmlformats.org/officeDocument/2006/relationships/image" Target="../media/image62.jpeg" /><Relationship Id="rId63" Type="http://schemas.openxmlformats.org/officeDocument/2006/relationships/image" Target="../media/image63.pn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pn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6.jpeg" /><Relationship Id="rId76" Type="http://schemas.openxmlformats.org/officeDocument/2006/relationships/image" Target="../media/image77.jpeg" /><Relationship Id="rId77" Type="http://schemas.openxmlformats.org/officeDocument/2006/relationships/image" Target="../media/image78.jpeg" /><Relationship Id="rId78" Type="http://schemas.openxmlformats.org/officeDocument/2006/relationships/image" Target="../media/image79.png" /><Relationship Id="rId79" Type="http://schemas.openxmlformats.org/officeDocument/2006/relationships/image" Target="../media/image80.jpeg" /><Relationship Id="rId80" Type="http://schemas.openxmlformats.org/officeDocument/2006/relationships/image" Target="../media/image81.jpeg" /><Relationship Id="rId81" Type="http://schemas.openxmlformats.org/officeDocument/2006/relationships/image" Target="../media/image82.jpeg" /><Relationship Id="rId82" Type="http://schemas.openxmlformats.org/officeDocument/2006/relationships/image" Target="../media/image83.jpeg" /><Relationship Id="rId83" Type="http://schemas.openxmlformats.org/officeDocument/2006/relationships/image" Target="../media/image84.jpeg" /><Relationship Id="rId84" Type="http://schemas.openxmlformats.org/officeDocument/2006/relationships/image" Target="../media/image85.jpeg" /><Relationship Id="rId85" Type="http://schemas.openxmlformats.org/officeDocument/2006/relationships/image" Target="../media/image86.jpeg" /><Relationship Id="rId86" Type="http://schemas.openxmlformats.org/officeDocument/2006/relationships/image" Target="../media/image87.jpeg" /><Relationship Id="rId87" Type="http://schemas.openxmlformats.org/officeDocument/2006/relationships/image" Target="../media/image88.jpeg" /><Relationship Id="rId88" Type="http://schemas.openxmlformats.org/officeDocument/2006/relationships/image" Target="../media/image89.jpeg" /><Relationship Id="rId89" Type="http://schemas.openxmlformats.org/officeDocument/2006/relationships/image" Target="../media/image90.jpeg" /><Relationship Id="rId90" Type="http://schemas.openxmlformats.org/officeDocument/2006/relationships/image" Target="../media/image91.jpeg" /><Relationship Id="rId91" Type="http://schemas.openxmlformats.org/officeDocument/2006/relationships/image" Target="../media/image92.jpeg" /><Relationship Id="rId92" Type="http://schemas.openxmlformats.org/officeDocument/2006/relationships/image" Target="../media/image93.jpeg" /><Relationship Id="rId93" Type="http://schemas.openxmlformats.org/officeDocument/2006/relationships/image" Target="../media/image94.jpeg" /><Relationship Id="rId94" Type="http://schemas.openxmlformats.org/officeDocument/2006/relationships/image" Target="../media/image95.jpeg" /><Relationship Id="rId95" Type="http://schemas.openxmlformats.org/officeDocument/2006/relationships/image" Target="../media/image97.jpeg" /><Relationship Id="rId96" Type="http://schemas.openxmlformats.org/officeDocument/2006/relationships/image" Target="../media/image98.jpeg" /><Relationship Id="rId97" Type="http://schemas.openxmlformats.org/officeDocument/2006/relationships/image" Target="../media/image99.jpeg" /><Relationship Id="rId98" Type="http://schemas.openxmlformats.org/officeDocument/2006/relationships/image" Target="../media/image100.jpeg" /><Relationship Id="rId99" Type="http://schemas.openxmlformats.org/officeDocument/2006/relationships/image" Target="../media/image96.jpeg" /><Relationship Id="rId100" Type="http://schemas.openxmlformats.org/officeDocument/2006/relationships/image" Target="../media/image101.jpeg" /><Relationship Id="rId101" Type="http://schemas.openxmlformats.org/officeDocument/2006/relationships/image" Target="../media/image102.jpeg" /><Relationship Id="rId102" Type="http://schemas.openxmlformats.org/officeDocument/2006/relationships/image" Target="../media/image103.jpeg" /><Relationship Id="rId103" Type="http://schemas.openxmlformats.org/officeDocument/2006/relationships/image" Target="../media/image104.jpeg" /><Relationship Id="rId104" Type="http://schemas.openxmlformats.org/officeDocument/2006/relationships/image" Target="../media/image105.jpeg" /><Relationship Id="rId105" Type="http://schemas.openxmlformats.org/officeDocument/2006/relationships/image" Target="../media/image106.jpeg" /><Relationship Id="rId106" Type="http://schemas.openxmlformats.org/officeDocument/2006/relationships/image" Target="../media/image107.jpeg" /><Relationship Id="rId107" Type="http://schemas.openxmlformats.org/officeDocument/2006/relationships/image" Target="../media/image108.jpeg" /><Relationship Id="rId108" Type="http://schemas.openxmlformats.org/officeDocument/2006/relationships/image" Target="../media/image109.jpeg" /><Relationship Id="rId109" Type="http://schemas.openxmlformats.org/officeDocument/2006/relationships/image" Target="../media/image110.jpeg" /><Relationship Id="rId110" Type="http://schemas.openxmlformats.org/officeDocument/2006/relationships/image" Target="../media/image111.jpeg" /><Relationship Id="rId111" Type="http://schemas.openxmlformats.org/officeDocument/2006/relationships/image" Target="../media/image112.jpeg" /><Relationship Id="rId112" Type="http://schemas.openxmlformats.org/officeDocument/2006/relationships/image" Target="../media/image113.jpeg" /><Relationship Id="rId113" Type="http://schemas.openxmlformats.org/officeDocument/2006/relationships/image" Target="../media/image114.jpeg" /><Relationship Id="rId114" Type="http://schemas.openxmlformats.org/officeDocument/2006/relationships/image" Target="../media/image115.jpeg" /><Relationship Id="rId115" Type="http://schemas.openxmlformats.org/officeDocument/2006/relationships/image" Target="../media/image116.jpeg" /><Relationship Id="rId116" Type="http://schemas.openxmlformats.org/officeDocument/2006/relationships/image" Target="../media/image124.jpeg" /><Relationship Id="rId117" Type="http://schemas.openxmlformats.org/officeDocument/2006/relationships/image" Target="../media/image127.jpeg" /><Relationship Id="rId118" Type="http://schemas.openxmlformats.org/officeDocument/2006/relationships/image" Target="../media/image128.jpeg" /><Relationship Id="rId119" Type="http://schemas.openxmlformats.org/officeDocument/2006/relationships/image" Target="../media/image129.jpeg" /><Relationship Id="rId120" Type="http://schemas.openxmlformats.org/officeDocument/2006/relationships/image" Target="../media/image130.jpeg" /><Relationship Id="rId121" Type="http://schemas.openxmlformats.org/officeDocument/2006/relationships/image" Target="../media/image131.jpeg" /><Relationship Id="rId122" Type="http://schemas.openxmlformats.org/officeDocument/2006/relationships/image" Target="../media/image132.jpeg" /><Relationship Id="rId123" Type="http://schemas.openxmlformats.org/officeDocument/2006/relationships/image" Target="../media/image133.jpeg" /><Relationship Id="rId124" Type="http://schemas.openxmlformats.org/officeDocument/2006/relationships/image" Target="../media/image134.jpeg" /><Relationship Id="rId125" Type="http://schemas.openxmlformats.org/officeDocument/2006/relationships/image" Target="../media/image123.jpeg" /><Relationship Id="rId126" Type="http://schemas.openxmlformats.org/officeDocument/2006/relationships/image" Target="../media/image125.jpeg" /><Relationship Id="rId127" Type="http://schemas.openxmlformats.org/officeDocument/2006/relationships/image" Target="../media/image135.jpeg" /><Relationship Id="rId128" Type="http://schemas.openxmlformats.org/officeDocument/2006/relationships/image" Target="../media/image121.jpeg" /><Relationship Id="rId129" Type="http://schemas.openxmlformats.org/officeDocument/2006/relationships/image" Target="../media/image136.jpeg" /><Relationship Id="rId130" Type="http://schemas.openxmlformats.org/officeDocument/2006/relationships/image" Target="../media/image117.jpeg" /><Relationship Id="rId131" Type="http://schemas.openxmlformats.org/officeDocument/2006/relationships/image" Target="../media/image75.jpeg" /><Relationship Id="rId132" Type="http://schemas.openxmlformats.org/officeDocument/2006/relationships/image" Target="../media/image118.jpeg" /><Relationship Id="rId133" Type="http://schemas.openxmlformats.org/officeDocument/2006/relationships/image" Target="../media/image20.jpeg" /><Relationship Id="rId134" Type="http://schemas.openxmlformats.org/officeDocument/2006/relationships/image" Target="../media/image119.jpeg" /><Relationship Id="rId135" Type="http://schemas.openxmlformats.org/officeDocument/2006/relationships/image" Target="../media/image120.jpeg" /><Relationship Id="rId136" Type="http://schemas.openxmlformats.org/officeDocument/2006/relationships/image" Target="../media/image122.jpeg" /><Relationship Id="rId137" Type="http://schemas.openxmlformats.org/officeDocument/2006/relationships/image" Target="../media/image1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28</xdr:row>
      <xdr:rowOff>9525</xdr:rowOff>
    </xdr:from>
    <xdr:to>
      <xdr:col>5</xdr:col>
      <xdr:colOff>1095375</xdr:colOff>
      <xdr:row>33</xdr:row>
      <xdr:rowOff>152400</xdr:rowOff>
    </xdr:to>
    <xdr:pic>
      <xdr:nvPicPr>
        <xdr:cNvPr id="1" name="Picture 306"/>
        <xdr:cNvPicPr preferRelativeResize="1">
          <a:picLocks noChangeAspect="1"/>
        </xdr:cNvPicPr>
      </xdr:nvPicPr>
      <xdr:blipFill>
        <a:blip r:embed="rId1"/>
        <a:stretch>
          <a:fillRect/>
        </a:stretch>
      </xdr:blipFill>
      <xdr:spPr>
        <a:xfrm>
          <a:off x="4095750" y="4810125"/>
          <a:ext cx="952500" cy="952500"/>
        </a:xfrm>
        <a:prstGeom prst="rect">
          <a:avLst/>
        </a:prstGeom>
        <a:noFill/>
        <a:ln w="9525" cmpd="sng">
          <a:noFill/>
        </a:ln>
      </xdr:spPr>
    </xdr:pic>
    <xdr:clientData/>
  </xdr:twoCellAnchor>
  <xdr:twoCellAnchor editAs="oneCell">
    <xdr:from>
      <xdr:col>1</xdr:col>
      <xdr:colOff>114300</xdr:colOff>
      <xdr:row>27</xdr:row>
      <xdr:rowOff>142875</xdr:rowOff>
    </xdr:from>
    <xdr:to>
      <xdr:col>1</xdr:col>
      <xdr:colOff>1066800</xdr:colOff>
      <xdr:row>33</xdr:row>
      <xdr:rowOff>123825</xdr:rowOff>
    </xdr:to>
    <xdr:pic>
      <xdr:nvPicPr>
        <xdr:cNvPr id="2" name="Picture 307"/>
        <xdr:cNvPicPr preferRelativeResize="1">
          <a:picLocks noChangeAspect="1"/>
        </xdr:cNvPicPr>
      </xdr:nvPicPr>
      <xdr:blipFill>
        <a:blip r:embed="rId2"/>
        <a:stretch>
          <a:fillRect/>
        </a:stretch>
      </xdr:blipFill>
      <xdr:spPr>
        <a:xfrm>
          <a:off x="409575" y="4781550"/>
          <a:ext cx="952500" cy="952500"/>
        </a:xfrm>
        <a:prstGeom prst="rect">
          <a:avLst/>
        </a:prstGeom>
        <a:noFill/>
        <a:ln w="9525" cmpd="sng">
          <a:noFill/>
        </a:ln>
      </xdr:spPr>
    </xdr:pic>
    <xdr:clientData/>
  </xdr:twoCellAnchor>
  <xdr:twoCellAnchor editAs="oneCell">
    <xdr:from>
      <xdr:col>9</xdr:col>
      <xdr:colOff>171450</xdr:colOff>
      <xdr:row>28</xdr:row>
      <xdr:rowOff>0</xdr:rowOff>
    </xdr:from>
    <xdr:to>
      <xdr:col>9</xdr:col>
      <xdr:colOff>1123950</xdr:colOff>
      <xdr:row>33</xdr:row>
      <xdr:rowOff>142875</xdr:rowOff>
    </xdr:to>
    <xdr:pic>
      <xdr:nvPicPr>
        <xdr:cNvPr id="3" name="Picture 308"/>
        <xdr:cNvPicPr preferRelativeResize="1">
          <a:picLocks noChangeAspect="1"/>
        </xdr:cNvPicPr>
      </xdr:nvPicPr>
      <xdr:blipFill>
        <a:blip r:embed="rId3"/>
        <a:stretch>
          <a:fillRect/>
        </a:stretch>
      </xdr:blipFill>
      <xdr:spPr>
        <a:xfrm>
          <a:off x="7781925" y="4800600"/>
          <a:ext cx="952500" cy="952500"/>
        </a:xfrm>
        <a:prstGeom prst="rect">
          <a:avLst/>
        </a:prstGeom>
        <a:noFill/>
        <a:ln w="9525" cmpd="sng">
          <a:noFill/>
        </a:ln>
      </xdr:spPr>
    </xdr:pic>
    <xdr:clientData/>
  </xdr:twoCellAnchor>
  <xdr:twoCellAnchor editAs="oneCell">
    <xdr:from>
      <xdr:col>3</xdr:col>
      <xdr:colOff>171450</xdr:colOff>
      <xdr:row>28</xdr:row>
      <xdr:rowOff>19050</xdr:rowOff>
    </xdr:from>
    <xdr:to>
      <xdr:col>3</xdr:col>
      <xdr:colOff>1123950</xdr:colOff>
      <xdr:row>34</xdr:row>
      <xdr:rowOff>0</xdr:rowOff>
    </xdr:to>
    <xdr:pic>
      <xdr:nvPicPr>
        <xdr:cNvPr id="4" name="Picture 310"/>
        <xdr:cNvPicPr preferRelativeResize="1">
          <a:picLocks noChangeAspect="0"/>
        </xdr:cNvPicPr>
      </xdr:nvPicPr>
      <xdr:blipFill>
        <a:blip r:embed="rId4"/>
        <a:stretch>
          <a:fillRect/>
        </a:stretch>
      </xdr:blipFill>
      <xdr:spPr>
        <a:xfrm>
          <a:off x="2295525" y="4819650"/>
          <a:ext cx="952500" cy="952500"/>
        </a:xfrm>
        <a:prstGeom prst="rect">
          <a:avLst/>
        </a:prstGeom>
        <a:noFill/>
        <a:ln w="9525" cmpd="sng">
          <a:noFill/>
        </a:ln>
      </xdr:spPr>
    </xdr:pic>
    <xdr:clientData/>
  </xdr:twoCellAnchor>
  <xdr:twoCellAnchor editAs="oneCell">
    <xdr:from>
      <xdr:col>7</xdr:col>
      <xdr:colOff>142875</xdr:colOff>
      <xdr:row>28</xdr:row>
      <xdr:rowOff>19050</xdr:rowOff>
    </xdr:from>
    <xdr:to>
      <xdr:col>7</xdr:col>
      <xdr:colOff>1095375</xdr:colOff>
      <xdr:row>34</xdr:row>
      <xdr:rowOff>0</xdr:rowOff>
    </xdr:to>
    <xdr:pic>
      <xdr:nvPicPr>
        <xdr:cNvPr id="5" name="Picture 311"/>
        <xdr:cNvPicPr preferRelativeResize="1">
          <a:picLocks noChangeAspect="1"/>
        </xdr:cNvPicPr>
      </xdr:nvPicPr>
      <xdr:blipFill>
        <a:blip r:embed="rId5"/>
        <a:stretch>
          <a:fillRect/>
        </a:stretch>
      </xdr:blipFill>
      <xdr:spPr>
        <a:xfrm>
          <a:off x="5924550" y="4819650"/>
          <a:ext cx="952500" cy="952500"/>
        </a:xfrm>
        <a:prstGeom prst="rect">
          <a:avLst/>
        </a:prstGeom>
        <a:noFill/>
        <a:ln w="9525" cmpd="sng">
          <a:noFill/>
        </a:ln>
      </xdr:spPr>
    </xdr:pic>
    <xdr:clientData/>
  </xdr:twoCellAnchor>
  <xdr:twoCellAnchor editAs="oneCell">
    <xdr:from>
      <xdr:col>1</xdr:col>
      <xdr:colOff>161925</xdr:colOff>
      <xdr:row>39</xdr:row>
      <xdr:rowOff>133350</xdr:rowOff>
    </xdr:from>
    <xdr:to>
      <xdr:col>1</xdr:col>
      <xdr:colOff>1114425</xdr:colOff>
      <xdr:row>45</xdr:row>
      <xdr:rowOff>114300</xdr:rowOff>
    </xdr:to>
    <xdr:pic>
      <xdr:nvPicPr>
        <xdr:cNvPr id="6" name="Picture 313"/>
        <xdr:cNvPicPr preferRelativeResize="1">
          <a:picLocks noChangeAspect="1"/>
        </xdr:cNvPicPr>
      </xdr:nvPicPr>
      <xdr:blipFill>
        <a:blip r:embed="rId6"/>
        <a:stretch>
          <a:fillRect/>
        </a:stretch>
      </xdr:blipFill>
      <xdr:spPr>
        <a:xfrm>
          <a:off x="457200" y="6715125"/>
          <a:ext cx="952500" cy="952500"/>
        </a:xfrm>
        <a:prstGeom prst="rect">
          <a:avLst/>
        </a:prstGeom>
        <a:noFill/>
        <a:ln w="9525" cmpd="sng">
          <a:noFill/>
        </a:ln>
      </xdr:spPr>
    </xdr:pic>
    <xdr:clientData/>
  </xdr:twoCellAnchor>
  <xdr:twoCellAnchor editAs="oneCell">
    <xdr:from>
      <xdr:col>5</xdr:col>
      <xdr:colOff>142875</xdr:colOff>
      <xdr:row>40</xdr:row>
      <xdr:rowOff>0</xdr:rowOff>
    </xdr:from>
    <xdr:to>
      <xdr:col>5</xdr:col>
      <xdr:colOff>1095375</xdr:colOff>
      <xdr:row>45</xdr:row>
      <xdr:rowOff>142875</xdr:rowOff>
    </xdr:to>
    <xdr:pic>
      <xdr:nvPicPr>
        <xdr:cNvPr id="7" name="Picture 314"/>
        <xdr:cNvPicPr preferRelativeResize="1">
          <a:picLocks noChangeAspect="1"/>
        </xdr:cNvPicPr>
      </xdr:nvPicPr>
      <xdr:blipFill>
        <a:blip r:embed="rId7"/>
        <a:stretch>
          <a:fillRect/>
        </a:stretch>
      </xdr:blipFill>
      <xdr:spPr>
        <a:xfrm>
          <a:off x="4095750" y="6743700"/>
          <a:ext cx="952500" cy="952500"/>
        </a:xfrm>
        <a:prstGeom prst="rect">
          <a:avLst/>
        </a:prstGeom>
        <a:noFill/>
        <a:ln w="9525" cmpd="sng">
          <a:noFill/>
        </a:ln>
      </xdr:spPr>
    </xdr:pic>
    <xdr:clientData/>
  </xdr:twoCellAnchor>
  <xdr:twoCellAnchor editAs="oneCell">
    <xdr:from>
      <xdr:col>3</xdr:col>
      <xdr:colOff>142875</xdr:colOff>
      <xdr:row>39</xdr:row>
      <xdr:rowOff>142875</xdr:rowOff>
    </xdr:from>
    <xdr:to>
      <xdr:col>3</xdr:col>
      <xdr:colOff>1095375</xdr:colOff>
      <xdr:row>45</xdr:row>
      <xdr:rowOff>123825</xdr:rowOff>
    </xdr:to>
    <xdr:pic>
      <xdr:nvPicPr>
        <xdr:cNvPr id="8" name="Picture 315"/>
        <xdr:cNvPicPr preferRelativeResize="1">
          <a:picLocks noChangeAspect="1"/>
        </xdr:cNvPicPr>
      </xdr:nvPicPr>
      <xdr:blipFill>
        <a:blip r:embed="rId8"/>
        <a:stretch>
          <a:fillRect/>
        </a:stretch>
      </xdr:blipFill>
      <xdr:spPr>
        <a:xfrm>
          <a:off x="2266950" y="6724650"/>
          <a:ext cx="952500" cy="952500"/>
        </a:xfrm>
        <a:prstGeom prst="rect">
          <a:avLst/>
        </a:prstGeom>
        <a:noFill/>
        <a:ln w="9525" cmpd="sng">
          <a:noFill/>
        </a:ln>
      </xdr:spPr>
    </xdr:pic>
    <xdr:clientData/>
  </xdr:twoCellAnchor>
  <xdr:twoCellAnchor editAs="oneCell">
    <xdr:from>
      <xdr:col>1</xdr:col>
      <xdr:colOff>142875</xdr:colOff>
      <xdr:row>52</xdr:row>
      <xdr:rowOff>0</xdr:rowOff>
    </xdr:from>
    <xdr:to>
      <xdr:col>1</xdr:col>
      <xdr:colOff>1095375</xdr:colOff>
      <xdr:row>57</xdr:row>
      <xdr:rowOff>142875</xdr:rowOff>
    </xdr:to>
    <xdr:pic>
      <xdr:nvPicPr>
        <xdr:cNvPr id="9" name="Picture 316"/>
        <xdr:cNvPicPr preferRelativeResize="1">
          <a:picLocks noChangeAspect="1"/>
        </xdr:cNvPicPr>
      </xdr:nvPicPr>
      <xdr:blipFill>
        <a:blip r:embed="rId9"/>
        <a:stretch>
          <a:fillRect/>
        </a:stretch>
      </xdr:blipFill>
      <xdr:spPr>
        <a:xfrm>
          <a:off x="438150" y="8686800"/>
          <a:ext cx="952500" cy="952500"/>
        </a:xfrm>
        <a:prstGeom prst="rect">
          <a:avLst/>
        </a:prstGeom>
        <a:noFill/>
        <a:ln w="9525" cmpd="sng">
          <a:noFill/>
        </a:ln>
      </xdr:spPr>
    </xdr:pic>
    <xdr:clientData/>
  </xdr:twoCellAnchor>
  <xdr:twoCellAnchor editAs="oneCell">
    <xdr:from>
      <xdr:col>9</xdr:col>
      <xdr:colOff>171450</xdr:colOff>
      <xdr:row>40</xdr:row>
      <xdr:rowOff>0</xdr:rowOff>
    </xdr:from>
    <xdr:to>
      <xdr:col>9</xdr:col>
      <xdr:colOff>1123950</xdr:colOff>
      <xdr:row>45</xdr:row>
      <xdr:rowOff>142875</xdr:rowOff>
    </xdr:to>
    <xdr:pic>
      <xdr:nvPicPr>
        <xdr:cNvPr id="10" name="Picture 317"/>
        <xdr:cNvPicPr preferRelativeResize="1">
          <a:picLocks noChangeAspect="1"/>
        </xdr:cNvPicPr>
      </xdr:nvPicPr>
      <xdr:blipFill>
        <a:blip r:embed="rId10"/>
        <a:stretch>
          <a:fillRect/>
        </a:stretch>
      </xdr:blipFill>
      <xdr:spPr>
        <a:xfrm>
          <a:off x="7781925" y="6743700"/>
          <a:ext cx="952500" cy="952500"/>
        </a:xfrm>
        <a:prstGeom prst="rect">
          <a:avLst/>
        </a:prstGeom>
        <a:noFill/>
        <a:ln w="9525" cmpd="sng">
          <a:noFill/>
        </a:ln>
      </xdr:spPr>
    </xdr:pic>
    <xdr:clientData/>
  </xdr:twoCellAnchor>
  <xdr:twoCellAnchor editAs="oneCell">
    <xdr:from>
      <xdr:col>7</xdr:col>
      <xdr:colOff>152400</xdr:colOff>
      <xdr:row>39</xdr:row>
      <xdr:rowOff>142875</xdr:rowOff>
    </xdr:from>
    <xdr:to>
      <xdr:col>7</xdr:col>
      <xdr:colOff>1104900</xdr:colOff>
      <xdr:row>45</xdr:row>
      <xdr:rowOff>123825</xdr:rowOff>
    </xdr:to>
    <xdr:pic>
      <xdr:nvPicPr>
        <xdr:cNvPr id="11" name="Picture 318"/>
        <xdr:cNvPicPr preferRelativeResize="1">
          <a:picLocks noChangeAspect="1"/>
        </xdr:cNvPicPr>
      </xdr:nvPicPr>
      <xdr:blipFill>
        <a:blip r:embed="rId11"/>
        <a:stretch>
          <a:fillRect/>
        </a:stretch>
      </xdr:blipFill>
      <xdr:spPr>
        <a:xfrm>
          <a:off x="5934075" y="6724650"/>
          <a:ext cx="952500" cy="952500"/>
        </a:xfrm>
        <a:prstGeom prst="rect">
          <a:avLst/>
        </a:prstGeom>
        <a:noFill/>
        <a:ln w="9525" cmpd="sng">
          <a:noFill/>
        </a:ln>
      </xdr:spPr>
    </xdr:pic>
    <xdr:clientData/>
  </xdr:twoCellAnchor>
  <xdr:twoCellAnchor editAs="oneCell">
    <xdr:from>
      <xdr:col>3</xdr:col>
      <xdr:colOff>142875</xdr:colOff>
      <xdr:row>51</xdr:row>
      <xdr:rowOff>152400</xdr:rowOff>
    </xdr:from>
    <xdr:to>
      <xdr:col>3</xdr:col>
      <xdr:colOff>1095375</xdr:colOff>
      <xdr:row>57</xdr:row>
      <xdr:rowOff>133350</xdr:rowOff>
    </xdr:to>
    <xdr:pic>
      <xdr:nvPicPr>
        <xdr:cNvPr id="12" name="Picture 319"/>
        <xdr:cNvPicPr preferRelativeResize="1">
          <a:picLocks noChangeAspect="1"/>
        </xdr:cNvPicPr>
      </xdr:nvPicPr>
      <xdr:blipFill>
        <a:blip r:embed="rId12"/>
        <a:stretch>
          <a:fillRect/>
        </a:stretch>
      </xdr:blipFill>
      <xdr:spPr>
        <a:xfrm>
          <a:off x="2266950" y="8677275"/>
          <a:ext cx="952500" cy="952500"/>
        </a:xfrm>
        <a:prstGeom prst="rect">
          <a:avLst/>
        </a:prstGeom>
        <a:noFill/>
        <a:ln w="9525" cmpd="sng">
          <a:noFill/>
        </a:ln>
      </xdr:spPr>
    </xdr:pic>
    <xdr:clientData/>
  </xdr:twoCellAnchor>
  <xdr:twoCellAnchor editAs="oneCell">
    <xdr:from>
      <xdr:col>5</xdr:col>
      <xdr:colOff>152400</xdr:colOff>
      <xdr:row>52</xdr:row>
      <xdr:rowOff>0</xdr:rowOff>
    </xdr:from>
    <xdr:to>
      <xdr:col>5</xdr:col>
      <xdr:colOff>1104900</xdr:colOff>
      <xdr:row>57</xdr:row>
      <xdr:rowOff>142875</xdr:rowOff>
    </xdr:to>
    <xdr:pic>
      <xdr:nvPicPr>
        <xdr:cNvPr id="13" name="Picture 320"/>
        <xdr:cNvPicPr preferRelativeResize="1">
          <a:picLocks noChangeAspect="1"/>
        </xdr:cNvPicPr>
      </xdr:nvPicPr>
      <xdr:blipFill>
        <a:blip r:embed="rId13"/>
        <a:stretch>
          <a:fillRect/>
        </a:stretch>
      </xdr:blipFill>
      <xdr:spPr>
        <a:xfrm>
          <a:off x="4105275" y="8686800"/>
          <a:ext cx="952500" cy="952500"/>
        </a:xfrm>
        <a:prstGeom prst="rect">
          <a:avLst/>
        </a:prstGeom>
        <a:noFill/>
        <a:ln w="9525" cmpd="sng">
          <a:noFill/>
        </a:ln>
      </xdr:spPr>
    </xdr:pic>
    <xdr:clientData/>
  </xdr:twoCellAnchor>
  <xdr:twoCellAnchor editAs="oneCell">
    <xdr:from>
      <xdr:col>7</xdr:col>
      <xdr:colOff>142875</xdr:colOff>
      <xdr:row>52</xdr:row>
      <xdr:rowOff>0</xdr:rowOff>
    </xdr:from>
    <xdr:to>
      <xdr:col>7</xdr:col>
      <xdr:colOff>1095375</xdr:colOff>
      <xdr:row>57</xdr:row>
      <xdr:rowOff>142875</xdr:rowOff>
    </xdr:to>
    <xdr:pic>
      <xdr:nvPicPr>
        <xdr:cNvPr id="14" name="Picture 321"/>
        <xdr:cNvPicPr preferRelativeResize="1">
          <a:picLocks noChangeAspect="1"/>
        </xdr:cNvPicPr>
      </xdr:nvPicPr>
      <xdr:blipFill>
        <a:blip r:embed="rId14"/>
        <a:stretch>
          <a:fillRect/>
        </a:stretch>
      </xdr:blipFill>
      <xdr:spPr>
        <a:xfrm>
          <a:off x="5924550" y="8686800"/>
          <a:ext cx="952500" cy="952500"/>
        </a:xfrm>
        <a:prstGeom prst="rect">
          <a:avLst/>
        </a:prstGeom>
        <a:noFill/>
        <a:ln w="9525" cmpd="sng">
          <a:noFill/>
        </a:ln>
      </xdr:spPr>
    </xdr:pic>
    <xdr:clientData/>
  </xdr:twoCellAnchor>
  <xdr:twoCellAnchor editAs="oneCell">
    <xdr:from>
      <xdr:col>9</xdr:col>
      <xdr:colOff>161925</xdr:colOff>
      <xdr:row>51</xdr:row>
      <xdr:rowOff>152400</xdr:rowOff>
    </xdr:from>
    <xdr:to>
      <xdr:col>9</xdr:col>
      <xdr:colOff>1114425</xdr:colOff>
      <xdr:row>57</xdr:row>
      <xdr:rowOff>133350</xdr:rowOff>
    </xdr:to>
    <xdr:pic>
      <xdr:nvPicPr>
        <xdr:cNvPr id="15" name="Picture 322"/>
        <xdr:cNvPicPr preferRelativeResize="1">
          <a:picLocks noChangeAspect="1"/>
        </xdr:cNvPicPr>
      </xdr:nvPicPr>
      <xdr:blipFill>
        <a:blip r:embed="rId15"/>
        <a:stretch>
          <a:fillRect/>
        </a:stretch>
      </xdr:blipFill>
      <xdr:spPr>
        <a:xfrm>
          <a:off x="7772400" y="8677275"/>
          <a:ext cx="952500" cy="952500"/>
        </a:xfrm>
        <a:prstGeom prst="rect">
          <a:avLst/>
        </a:prstGeom>
        <a:noFill/>
        <a:ln w="9525" cmpd="sng">
          <a:noFill/>
        </a:ln>
      </xdr:spPr>
    </xdr:pic>
    <xdr:clientData/>
  </xdr:twoCellAnchor>
  <xdr:twoCellAnchor editAs="oneCell">
    <xdr:from>
      <xdr:col>1</xdr:col>
      <xdr:colOff>133350</xdr:colOff>
      <xdr:row>63</xdr:row>
      <xdr:rowOff>142875</xdr:rowOff>
    </xdr:from>
    <xdr:to>
      <xdr:col>1</xdr:col>
      <xdr:colOff>1085850</xdr:colOff>
      <xdr:row>69</xdr:row>
      <xdr:rowOff>123825</xdr:rowOff>
    </xdr:to>
    <xdr:pic>
      <xdr:nvPicPr>
        <xdr:cNvPr id="16" name="Picture 323"/>
        <xdr:cNvPicPr preferRelativeResize="1">
          <a:picLocks noChangeAspect="1"/>
        </xdr:cNvPicPr>
      </xdr:nvPicPr>
      <xdr:blipFill>
        <a:blip r:embed="rId16"/>
        <a:stretch>
          <a:fillRect/>
        </a:stretch>
      </xdr:blipFill>
      <xdr:spPr>
        <a:xfrm>
          <a:off x="428625" y="10620375"/>
          <a:ext cx="952500" cy="952500"/>
        </a:xfrm>
        <a:prstGeom prst="rect">
          <a:avLst/>
        </a:prstGeom>
        <a:noFill/>
        <a:ln w="9525" cmpd="sng">
          <a:noFill/>
        </a:ln>
      </xdr:spPr>
    </xdr:pic>
    <xdr:clientData/>
  </xdr:twoCellAnchor>
  <xdr:twoCellAnchor editAs="oneCell">
    <xdr:from>
      <xdr:col>5</xdr:col>
      <xdr:colOff>133350</xdr:colOff>
      <xdr:row>64</xdr:row>
      <xdr:rowOff>0</xdr:rowOff>
    </xdr:from>
    <xdr:to>
      <xdr:col>5</xdr:col>
      <xdr:colOff>1085850</xdr:colOff>
      <xdr:row>69</xdr:row>
      <xdr:rowOff>142875</xdr:rowOff>
    </xdr:to>
    <xdr:pic>
      <xdr:nvPicPr>
        <xdr:cNvPr id="17" name="Picture 325"/>
        <xdr:cNvPicPr preferRelativeResize="1">
          <a:picLocks noChangeAspect="1"/>
        </xdr:cNvPicPr>
      </xdr:nvPicPr>
      <xdr:blipFill>
        <a:blip r:embed="rId17"/>
        <a:stretch>
          <a:fillRect/>
        </a:stretch>
      </xdr:blipFill>
      <xdr:spPr>
        <a:xfrm>
          <a:off x="4086225" y="10639425"/>
          <a:ext cx="952500" cy="952500"/>
        </a:xfrm>
        <a:prstGeom prst="rect">
          <a:avLst/>
        </a:prstGeom>
        <a:noFill/>
        <a:ln w="9525" cmpd="sng">
          <a:noFill/>
        </a:ln>
      </xdr:spPr>
    </xdr:pic>
    <xdr:clientData/>
  </xdr:twoCellAnchor>
  <xdr:twoCellAnchor editAs="oneCell">
    <xdr:from>
      <xdr:col>7</xdr:col>
      <xdr:colOff>161925</xdr:colOff>
      <xdr:row>64</xdr:row>
      <xdr:rowOff>0</xdr:rowOff>
    </xdr:from>
    <xdr:to>
      <xdr:col>7</xdr:col>
      <xdr:colOff>1114425</xdr:colOff>
      <xdr:row>69</xdr:row>
      <xdr:rowOff>142875</xdr:rowOff>
    </xdr:to>
    <xdr:pic>
      <xdr:nvPicPr>
        <xdr:cNvPr id="18" name="Picture 326"/>
        <xdr:cNvPicPr preferRelativeResize="1">
          <a:picLocks noChangeAspect="1"/>
        </xdr:cNvPicPr>
      </xdr:nvPicPr>
      <xdr:blipFill>
        <a:blip r:embed="rId18"/>
        <a:stretch>
          <a:fillRect/>
        </a:stretch>
      </xdr:blipFill>
      <xdr:spPr>
        <a:xfrm>
          <a:off x="5943600" y="10639425"/>
          <a:ext cx="952500" cy="952500"/>
        </a:xfrm>
        <a:prstGeom prst="rect">
          <a:avLst/>
        </a:prstGeom>
        <a:noFill/>
        <a:ln w="9525" cmpd="sng">
          <a:noFill/>
        </a:ln>
      </xdr:spPr>
    </xdr:pic>
    <xdr:clientData/>
  </xdr:twoCellAnchor>
  <xdr:twoCellAnchor editAs="oneCell">
    <xdr:from>
      <xdr:col>9</xdr:col>
      <xdr:colOff>161925</xdr:colOff>
      <xdr:row>63</xdr:row>
      <xdr:rowOff>133350</xdr:rowOff>
    </xdr:from>
    <xdr:to>
      <xdr:col>9</xdr:col>
      <xdr:colOff>1114425</xdr:colOff>
      <xdr:row>69</xdr:row>
      <xdr:rowOff>114300</xdr:rowOff>
    </xdr:to>
    <xdr:pic>
      <xdr:nvPicPr>
        <xdr:cNvPr id="19" name="Picture 327"/>
        <xdr:cNvPicPr preferRelativeResize="1">
          <a:picLocks noChangeAspect="1"/>
        </xdr:cNvPicPr>
      </xdr:nvPicPr>
      <xdr:blipFill>
        <a:blip r:embed="rId19"/>
        <a:stretch>
          <a:fillRect/>
        </a:stretch>
      </xdr:blipFill>
      <xdr:spPr>
        <a:xfrm>
          <a:off x="7772400" y="10610850"/>
          <a:ext cx="952500" cy="952500"/>
        </a:xfrm>
        <a:prstGeom prst="rect">
          <a:avLst/>
        </a:prstGeom>
        <a:noFill/>
        <a:ln w="9525" cmpd="sng">
          <a:noFill/>
        </a:ln>
      </xdr:spPr>
    </xdr:pic>
    <xdr:clientData/>
  </xdr:twoCellAnchor>
  <xdr:twoCellAnchor editAs="oneCell">
    <xdr:from>
      <xdr:col>9</xdr:col>
      <xdr:colOff>171450</xdr:colOff>
      <xdr:row>75</xdr:row>
      <xdr:rowOff>123825</xdr:rowOff>
    </xdr:from>
    <xdr:to>
      <xdr:col>9</xdr:col>
      <xdr:colOff>1123950</xdr:colOff>
      <xdr:row>81</xdr:row>
      <xdr:rowOff>104775</xdr:rowOff>
    </xdr:to>
    <xdr:pic>
      <xdr:nvPicPr>
        <xdr:cNvPr id="20" name="Picture 328"/>
        <xdr:cNvPicPr preferRelativeResize="1">
          <a:picLocks noChangeAspect="1"/>
        </xdr:cNvPicPr>
      </xdr:nvPicPr>
      <xdr:blipFill>
        <a:blip r:embed="rId20"/>
        <a:stretch>
          <a:fillRect/>
        </a:stretch>
      </xdr:blipFill>
      <xdr:spPr>
        <a:xfrm>
          <a:off x="7781925" y="12544425"/>
          <a:ext cx="952500" cy="952500"/>
        </a:xfrm>
        <a:prstGeom prst="rect">
          <a:avLst/>
        </a:prstGeom>
        <a:noFill/>
        <a:ln w="9525" cmpd="sng">
          <a:noFill/>
        </a:ln>
      </xdr:spPr>
    </xdr:pic>
    <xdr:clientData/>
  </xdr:twoCellAnchor>
  <xdr:twoCellAnchor editAs="oneCell">
    <xdr:from>
      <xdr:col>1</xdr:col>
      <xdr:colOff>161925</xdr:colOff>
      <xdr:row>75</xdr:row>
      <xdr:rowOff>114300</xdr:rowOff>
    </xdr:from>
    <xdr:to>
      <xdr:col>1</xdr:col>
      <xdr:colOff>1114425</xdr:colOff>
      <xdr:row>81</xdr:row>
      <xdr:rowOff>95250</xdr:rowOff>
    </xdr:to>
    <xdr:pic>
      <xdr:nvPicPr>
        <xdr:cNvPr id="21" name="Picture 329"/>
        <xdr:cNvPicPr preferRelativeResize="1">
          <a:picLocks noChangeAspect="1"/>
        </xdr:cNvPicPr>
      </xdr:nvPicPr>
      <xdr:blipFill>
        <a:blip r:embed="rId21"/>
        <a:stretch>
          <a:fillRect/>
        </a:stretch>
      </xdr:blipFill>
      <xdr:spPr>
        <a:xfrm>
          <a:off x="457200" y="12534900"/>
          <a:ext cx="952500" cy="952500"/>
        </a:xfrm>
        <a:prstGeom prst="rect">
          <a:avLst/>
        </a:prstGeom>
        <a:noFill/>
        <a:ln w="9525" cmpd="sng">
          <a:noFill/>
        </a:ln>
      </xdr:spPr>
    </xdr:pic>
    <xdr:clientData/>
  </xdr:twoCellAnchor>
  <xdr:twoCellAnchor editAs="oneCell">
    <xdr:from>
      <xdr:col>3</xdr:col>
      <xdr:colOff>142875</xdr:colOff>
      <xdr:row>76</xdr:row>
      <xdr:rowOff>0</xdr:rowOff>
    </xdr:from>
    <xdr:to>
      <xdr:col>3</xdr:col>
      <xdr:colOff>1095375</xdr:colOff>
      <xdr:row>81</xdr:row>
      <xdr:rowOff>142875</xdr:rowOff>
    </xdr:to>
    <xdr:pic>
      <xdr:nvPicPr>
        <xdr:cNvPr id="22" name="Picture 330"/>
        <xdr:cNvPicPr preferRelativeResize="1">
          <a:picLocks noChangeAspect="1"/>
        </xdr:cNvPicPr>
      </xdr:nvPicPr>
      <xdr:blipFill>
        <a:blip r:embed="rId22"/>
        <a:stretch>
          <a:fillRect/>
        </a:stretch>
      </xdr:blipFill>
      <xdr:spPr>
        <a:xfrm>
          <a:off x="2266950" y="12582525"/>
          <a:ext cx="952500" cy="952500"/>
        </a:xfrm>
        <a:prstGeom prst="rect">
          <a:avLst/>
        </a:prstGeom>
        <a:noFill/>
        <a:ln w="9525" cmpd="sng">
          <a:noFill/>
        </a:ln>
      </xdr:spPr>
    </xdr:pic>
    <xdr:clientData/>
  </xdr:twoCellAnchor>
  <xdr:twoCellAnchor editAs="oneCell">
    <xdr:from>
      <xdr:col>5</xdr:col>
      <xdr:colOff>161925</xdr:colOff>
      <xdr:row>75</xdr:row>
      <xdr:rowOff>152400</xdr:rowOff>
    </xdr:from>
    <xdr:to>
      <xdr:col>5</xdr:col>
      <xdr:colOff>1076325</xdr:colOff>
      <xdr:row>81</xdr:row>
      <xdr:rowOff>95250</xdr:rowOff>
    </xdr:to>
    <xdr:pic>
      <xdr:nvPicPr>
        <xdr:cNvPr id="23" name="Picture 331"/>
        <xdr:cNvPicPr preferRelativeResize="1">
          <a:picLocks noChangeAspect="1"/>
        </xdr:cNvPicPr>
      </xdr:nvPicPr>
      <xdr:blipFill>
        <a:blip r:embed="rId23"/>
        <a:stretch>
          <a:fillRect/>
        </a:stretch>
      </xdr:blipFill>
      <xdr:spPr>
        <a:xfrm>
          <a:off x="4114800" y="12573000"/>
          <a:ext cx="914400" cy="914400"/>
        </a:xfrm>
        <a:prstGeom prst="rect">
          <a:avLst/>
        </a:prstGeom>
        <a:noFill/>
        <a:ln w="9525" cmpd="sng">
          <a:noFill/>
        </a:ln>
      </xdr:spPr>
    </xdr:pic>
    <xdr:clientData/>
  </xdr:twoCellAnchor>
  <xdr:twoCellAnchor editAs="oneCell">
    <xdr:from>
      <xdr:col>7</xdr:col>
      <xdr:colOff>152400</xdr:colOff>
      <xdr:row>75</xdr:row>
      <xdr:rowOff>152400</xdr:rowOff>
    </xdr:from>
    <xdr:to>
      <xdr:col>7</xdr:col>
      <xdr:colOff>1104900</xdr:colOff>
      <xdr:row>81</xdr:row>
      <xdr:rowOff>133350</xdr:rowOff>
    </xdr:to>
    <xdr:pic>
      <xdr:nvPicPr>
        <xdr:cNvPr id="24" name="Picture 332"/>
        <xdr:cNvPicPr preferRelativeResize="1">
          <a:picLocks noChangeAspect="1"/>
        </xdr:cNvPicPr>
      </xdr:nvPicPr>
      <xdr:blipFill>
        <a:blip r:embed="rId24"/>
        <a:stretch>
          <a:fillRect/>
        </a:stretch>
      </xdr:blipFill>
      <xdr:spPr>
        <a:xfrm>
          <a:off x="5934075" y="12573000"/>
          <a:ext cx="952500" cy="952500"/>
        </a:xfrm>
        <a:prstGeom prst="rect">
          <a:avLst/>
        </a:prstGeom>
        <a:noFill/>
        <a:ln w="9525" cmpd="sng">
          <a:noFill/>
        </a:ln>
      </xdr:spPr>
    </xdr:pic>
    <xdr:clientData/>
  </xdr:twoCellAnchor>
  <xdr:twoCellAnchor editAs="oneCell">
    <xdr:from>
      <xdr:col>1</xdr:col>
      <xdr:colOff>152400</xdr:colOff>
      <xdr:row>87</xdr:row>
      <xdr:rowOff>152400</xdr:rowOff>
    </xdr:from>
    <xdr:to>
      <xdr:col>1</xdr:col>
      <xdr:colOff>1104900</xdr:colOff>
      <xdr:row>93</xdr:row>
      <xdr:rowOff>133350</xdr:rowOff>
    </xdr:to>
    <xdr:pic>
      <xdr:nvPicPr>
        <xdr:cNvPr id="25" name="Picture 333"/>
        <xdr:cNvPicPr preferRelativeResize="1">
          <a:picLocks noChangeAspect="1"/>
        </xdr:cNvPicPr>
      </xdr:nvPicPr>
      <xdr:blipFill>
        <a:blip r:embed="rId25"/>
        <a:stretch>
          <a:fillRect/>
        </a:stretch>
      </xdr:blipFill>
      <xdr:spPr>
        <a:xfrm>
          <a:off x="447675" y="14516100"/>
          <a:ext cx="952500" cy="952500"/>
        </a:xfrm>
        <a:prstGeom prst="rect">
          <a:avLst/>
        </a:prstGeom>
        <a:noFill/>
        <a:ln w="9525" cmpd="sng">
          <a:noFill/>
        </a:ln>
      </xdr:spPr>
    </xdr:pic>
    <xdr:clientData/>
  </xdr:twoCellAnchor>
  <xdr:twoCellAnchor editAs="oneCell">
    <xdr:from>
      <xdr:col>3</xdr:col>
      <xdr:colOff>161925</xdr:colOff>
      <xdr:row>87</xdr:row>
      <xdr:rowOff>133350</xdr:rowOff>
    </xdr:from>
    <xdr:to>
      <xdr:col>3</xdr:col>
      <xdr:colOff>1114425</xdr:colOff>
      <xdr:row>93</xdr:row>
      <xdr:rowOff>114300</xdr:rowOff>
    </xdr:to>
    <xdr:pic>
      <xdr:nvPicPr>
        <xdr:cNvPr id="26" name="Picture 334"/>
        <xdr:cNvPicPr preferRelativeResize="1">
          <a:picLocks noChangeAspect="1"/>
        </xdr:cNvPicPr>
      </xdr:nvPicPr>
      <xdr:blipFill>
        <a:blip r:embed="rId26"/>
        <a:stretch>
          <a:fillRect/>
        </a:stretch>
      </xdr:blipFill>
      <xdr:spPr>
        <a:xfrm>
          <a:off x="2286000" y="14497050"/>
          <a:ext cx="952500" cy="952500"/>
        </a:xfrm>
        <a:prstGeom prst="rect">
          <a:avLst/>
        </a:prstGeom>
        <a:noFill/>
        <a:ln w="9525" cmpd="sng">
          <a:noFill/>
        </a:ln>
      </xdr:spPr>
    </xdr:pic>
    <xdr:clientData/>
  </xdr:twoCellAnchor>
  <xdr:twoCellAnchor editAs="oneCell">
    <xdr:from>
      <xdr:col>5</xdr:col>
      <xdr:colOff>152400</xdr:colOff>
      <xdr:row>87</xdr:row>
      <xdr:rowOff>133350</xdr:rowOff>
    </xdr:from>
    <xdr:to>
      <xdr:col>5</xdr:col>
      <xdr:colOff>1104900</xdr:colOff>
      <xdr:row>93</xdr:row>
      <xdr:rowOff>114300</xdr:rowOff>
    </xdr:to>
    <xdr:pic>
      <xdr:nvPicPr>
        <xdr:cNvPr id="27" name="Picture 335"/>
        <xdr:cNvPicPr preferRelativeResize="1">
          <a:picLocks noChangeAspect="1"/>
        </xdr:cNvPicPr>
      </xdr:nvPicPr>
      <xdr:blipFill>
        <a:blip r:embed="rId27"/>
        <a:stretch>
          <a:fillRect/>
        </a:stretch>
      </xdr:blipFill>
      <xdr:spPr>
        <a:xfrm>
          <a:off x="4105275" y="14497050"/>
          <a:ext cx="952500" cy="952500"/>
        </a:xfrm>
        <a:prstGeom prst="rect">
          <a:avLst/>
        </a:prstGeom>
        <a:noFill/>
        <a:ln w="9525" cmpd="sng">
          <a:noFill/>
        </a:ln>
      </xdr:spPr>
    </xdr:pic>
    <xdr:clientData/>
  </xdr:twoCellAnchor>
  <xdr:twoCellAnchor editAs="oneCell">
    <xdr:from>
      <xdr:col>9</xdr:col>
      <xdr:colOff>161925</xdr:colOff>
      <xdr:row>87</xdr:row>
      <xdr:rowOff>152400</xdr:rowOff>
    </xdr:from>
    <xdr:to>
      <xdr:col>9</xdr:col>
      <xdr:colOff>1114425</xdr:colOff>
      <xdr:row>93</xdr:row>
      <xdr:rowOff>133350</xdr:rowOff>
    </xdr:to>
    <xdr:pic>
      <xdr:nvPicPr>
        <xdr:cNvPr id="28" name="Picture 336"/>
        <xdr:cNvPicPr preferRelativeResize="1">
          <a:picLocks noChangeAspect="1"/>
        </xdr:cNvPicPr>
      </xdr:nvPicPr>
      <xdr:blipFill>
        <a:blip r:embed="rId28"/>
        <a:stretch>
          <a:fillRect/>
        </a:stretch>
      </xdr:blipFill>
      <xdr:spPr>
        <a:xfrm>
          <a:off x="7772400" y="14516100"/>
          <a:ext cx="952500" cy="952500"/>
        </a:xfrm>
        <a:prstGeom prst="rect">
          <a:avLst/>
        </a:prstGeom>
        <a:noFill/>
        <a:ln w="9525" cmpd="sng">
          <a:noFill/>
        </a:ln>
      </xdr:spPr>
    </xdr:pic>
    <xdr:clientData/>
  </xdr:twoCellAnchor>
  <xdr:twoCellAnchor editAs="oneCell">
    <xdr:from>
      <xdr:col>7</xdr:col>
      <xdr:colOff>161925</xdr:colOff>
      <xdr:row>87</xdr:row>
      <xdr:rowOff>142875</xdr:rowOff>
    </xdr:from>
    <xdr:to>
      <xdr:col>7</xdr:col>
      <xdr:colOff>1114425</xdr:colOff>
      <xdr:row>93</xdr:row>
      <xdr:rowOff>123825</xdr:rowOff>
    </xdr:to>
    <xdr:pic>
      <xdr:nvPicPr>
        <xdr:cNvPr id="29" name="Picture 337"/>
        <xdr:cNvPicPr preferRelativeResize="1">
          <a:picLocks noChangeAspect="1"/>
        </xdr:cNvPicPr>
      </xdr:nvPicPr>
      <xdr:blipFill>
        <a:blip r:embed="rId29"/>
        <a:stretch>
          <a:fillRect/>
        </a:stretch>
      </xdr:blipFill>
      <xdr:spPr>
        <a:xfrm>
          <a:off x="5943600" y="14506575"/>
          <a:ext cx="952500" cy="952500"/>
        </a:xfrm>
        <a:prstGeom prst="rect">
          <a:avLst/>
        </a:prstGeom>
        <a:noFill/>
        <a:ln w="9525" cmpd="sng">
          <a:noFill/>
        </a:ln>
      </xdr:spPr>
    </xdr:pic>
    <xdr:clientData/>
  </xdr:twoCellAnchor>
  <xdr:twoCellAnchor editAs="oneCell">
    <xdr:from>
      <xdr:col>1</xdr:col>
      <xdr:colOff>142875</xdr:colOff>
      <xdr:row>100</xdr:row>
      <xdr:rowOff>0</xdr:rowOff>
    </xdr:from>
    <xdr:to>
      <xdr:col>1</xdr:col>
      <xdr:colOff>1095375</xdr:colOff>
      <xdr:row>105</xdr:row>
      <xdr:rowOff>142875</xdr:rowOff>
    </xdr:to>
    <xdr:pic>
      <xdr:nvPicPr>
        <xdr:cNvPr id="30" name="Picture 338"/>
        <xdr:cNvPicPr preferRelativeResize="1">
          <a:picLocks noChangeAspect="1"/>
        </xdr:cNvPicPr>
      </xdr:nvPicPr>
      <xdr:blipFill>
        <a:blip r:embed="rId30"/>
        <a:stretch>
          <a:fillRect/>
        </a:stretch>
      </xdr:blipFill>
      <xdr:spPr>
        <a:xfrm>
          <a:off x="438150" y="16468725"/>
          <a:ext cx="952500" cy="952500"/>
        </a:xfrm>
        <a:prstGeom prst="rect">
          <a:avLst/>
        </a:prstGeom>
        <a:noFill/>
        <a:ln w="9525" cmpd="sng">
          <a:noFill/>
        </a:ln>
      </xdr:spPr>
    </xdr:pic>
    <xdr:clientData/>
  </xdr:twoCellAnchor>
  <xdr:twoCellAnchor editAs="oneCell">
    <xdr:from>
      <xdr:col>3</xdr:col>
      <xdr:colOff>142875</xdr:colOff>
      <xdr:row>99</xdr:row>
      <xdr:rowOff>152400</xdr:rowOff>
    </xdr:from>
    <xdr:to>
      <xdr:col>3</xdr:col>
      <xdr:colOff>1095375</xdr:colOff>
      <xdr:row>105</xdr:row>
      <xdr:rowOff>133350</xdr:rowOff>
    </xdr:to>
    <xdr:pic>
      <xdr:nvPicPr>
        <xdr:cNvPr id="31" name="Picture 339"/>
        <xdr:cNvPicPr preferRelativeResize="1">
          <a:picLocks noChangeAspect="1"/>
        </xdr:cNvPicPr>
      </xdr:nvPicPr>
      <xdr:blipFill>
        <a:blip r:embed="rId31"/>
        <a:stretch>
          <a:fillRect/>
        </a:stretch>
      </xdr:blipFill>
      <xdr:spPr>
        <a:xfrm>
          <a:off x="2266950" y="16459200"/>
          <a:ext cx="952500" cy="952500"/>
        </a:xfrm>
        <a:prstGeom prst="rect">
          <a:avLst/>
        </a:prstGeom>
        <a:noFill/>
        <a:ln w="9525" cmpd="sng">
          <a:noFill/>
        </a:ln>
      </xdr:spPr>
    </xdr:pic>
    <xdr:clientData/>
  </xdr:twoCellAnchor>
  <xdr:twoCellAnchor editAs="oneCell">
    <xdr:from>
      <xdr:col>5</xdr:col>
      <xdr:colOff>161925</xdr:colOff>
      <xdr:row>99</xdr:row>
      <xdr:rowOff>152400</xdr:rowOff>
    </xdr:from>
    <xdr:to>
      <xdr:col>5</xdr:col>
      <xdr:colOff>1114425</xdr:colOff>
      <xdr:row>105</xdr:row>
      <xdr:rowOff>133350</xdr:rowOff>
    </xdr:to>
    <xdr:pic>
      <xdr:nvPicPr>
        <xdr:cNvPr id="32" name="Picture 340"/>
        <xdr:cNvPicPr preferRelativeResize="1">
          <a:picLocks noChangeAspect="1"/>
        </xdr:cNvPicPr>
      </xdr:nvPicPr>
      <xdr:blipFill>
        <a:blip r:embed="rId32"/>
        <a:stretch>
          <a:fillRect/>
        </a:stretch>
      </xdr:blipFill>
      <xdr:spPr>
        <a:xfrm>
          <a:off x="4114800" y="16459200"/>
          <a:ext cx="952500" cy="952500"/>
        </a:xfrm>
        <a:prstGeom prst="rect">
          <a:avLst/>
        </a:prstGeom>
        <a:noFill/>
        <a:ln w="9525" cmpd="sng">
          <a:noFill/>
        </a:ln>
      </xdr:spPr>
    </xdr:pic>
    <xdr:clientData/>
  </xdr:twoCellAnchor>
  <xdr:twoCellAnchor editAs="oneCell">
    <xdr:from>
      <xdr:col>7</xdr:col>
      <xdr:colOff>142875</xdr:colOff>
      <xdr:row>99</xdr:row>
      <xdr:rowOff>133350</xdr:rowOff>
    </xdr:from>
    <xdr:to>
      <xdr:col>7</xdr:col>
      <xdr:colOff>1095375</xdr:colOff>
      <xdr:row>105</xdr:row>
      <xdr:rowOff>114300</xdr:rowOff>
    </xdr:to>
    <xdr:pic>
      <xdr:nvPicPr>
        <xdr:cNvPr id="33" name="Picture 341"/>
        <xdr:cNvPicPr preferRelativeResize="1">
          <a:picLocks noChangeAspect="1"/>
        </xdr:cNvPicPr>
      </xdr:nvPicPr>
      <xdr:blipFill>
        <a:blip r:embed="rId33"/>
        <a:stretch>
          <a:fillRect/>
        </a:stretch>
      </xdr:blipFill>
      <xdr:spPr>
        <a:xfrm>
          <a:off x="5924550" y="16440150"/>
          <a:ext cx="952500" cy="952500"/>
        </a:xfrm>
        <a:prstGeom prst="rect">
          <a:avLst/>
        </a:prstGeom>
        <a:noFill/>
        <a:ln w="9525" cmpd="sng">
          <a:noFill/>
        </a:ln>
      </xdr:spPr>
    </xdr:pic>
    <xdr:clientData/>
  </xdr:twoCellAnchor>
  <xdr:twoCellAnchor editAs="oneCell">
    <xdr:from>
      <xdr:col>9</xdr:col>
      <xdr:colOff>161925</xdr:colOff>
      <xdr:row>99</xdr:row>
      <xdr:rowOff>133350</xdr:rowOff>
    </xdr:from>
    <xdr:to>
      <xdr:col>9</xdr:col>
      <xdr:colOff>1114425</xdr:colOff>
      <xdr:row>105</xdr:row>
      <xdr:rowOff>114300</xdr:rowOff>
    </xdr:to>
    <xdr:pic>
      <xdr:nvPicPr>
        <xdr:cNvPr id="34" name="Picture 342"/>
        <xdr:cNvPicPr preferRelativeResize="1">
          <a:picLocks noChangeAspect="1"/>
        </xdr:cNvPicPr>
      </xdr:nvPicPr>
      <xdr:blipFill>
        <a:blip r:embed="rId34"/>
        <a:stretch>
          <a:fillRect/>
        </a:stretch>
      </xdr:blipFill>
      <xdr:spPr>
        <a:xfrm>
          <a:off x="7772400" y="16440150"/>
          <a:ext cx="952500" cy="952500"/>
        </a:xfrm>
        <a:prstGeom prst="rect">
          <a:avLst/>
        </a:prstGeom>
        <a:noFill/>
        <a:ln w="9525" cmpd="sng">
          <a:noFill/>
        </a:ln>
      </xdr:spPr>
    </xdr:pic>
    <xdr:clientData/>
  </xdr:twoCellAnchor>
  <xdr:twoCellAnchor editAs="oneCell">
    <xdr:from>
      <xdr:col>3</xdr:col>
      <xdr:colOff>133350</xdr:colOff>
      <xdr:row>112</xdr:row>
      <xdr:rowOff>0</xdr:rowOff>
    </xdr:from>
    <xdr:to>
      <xdr:col>3</xdr:col>
      <xdr:colOff>1085850</xdr:colOff>
      <xdr:row>117</xdr:row>
      <xdr:rowOff>142875</xdr:rowOff>
    </xdr:to>
    <xdr:pic>
      <xdr:nvPicPr>
        <xdr:cNvPr id="35" name="Picture 343"/>
        <xdr:cNvPicPr preferRelativeResize="1">
          <a:picLocks noChangeAspect="1"/>
        </xdr:cNvPicPr>
      </xdr:nvPicPr>
      <xdr:blipFill>
        <a:blip r:embed="rId35"/>
        <a:stretch>
          <a:fillRect/>
        </a:stretch>
      </xdr:blipFill>
      <xdr:spPr>
        <a:xfrm>
          <a:off x="2257425" y="18411825"/>
          <a:ext cx="952500" cy="952500"/>
        </a:xfrm>
        <a:prstGeom prst="rect">
          <a:avLst/>
        </a:prstGeom>
        <a:noFill/>
        <a:ln w="9525" cmpd="sng">
          <a:noFill/>
        </a:ln>
      </xdr:spPr>
    </xdr:pic>
    <xdr:clientData/>
  </xdr:twoCellAnchor>
  <xdr:twoCellAnchor editAs="oneCell">
    <xdr:from>
      <xdr:col>5</xdr:col>
      <xdr:colOff>133350</xdr:colOff>
      <xdr:row>111</xdr:row>
      <xdr:rowOff>133350</xdr:rowOff>
    </xdr:from>
    <xdr:to>
      <xdr:col>5</xdr:col>
      <xdr:colOff>1085850</xdr:colOff>
      <xdr:row>117</xdr:row>
      <xdr:rowOff>114300</xdr:rowOff>
    </xdr:to>
    <xdr:pic>
      <xdr:nvPicPr>
        <xdr:cNvPr id="36" name="Picture 344"/>
        <xdr:cNvPicPr preferRelativeResize="1">
          <a:picLocks noChangeAspect="1"/>
        </xdr:cNvPicPr>
      </xdr:nvPicPr>
      <xdr:blipFill>
        <a:blip r:embed="rId36"/>
        <a:stretch>
          <a:fillRect/>
        </a:stretch>
      </xdr:blipFill>
      <xdr:spPr>
        <a:xfrm>
          <a:off x="4086225" y="18383250"/>
          <a:ext cx="952500" cy="952500"/>
        </a:xfrm>
        <a:prstGeom prst="rect">
          <a:avLst/>
        </a:prstGeom>
        <a:noFill/>
        <a:ln w="9525" cmpd="sng">
          <a:noFill/>
        </a:ln>
      </xdr:spPr>
    </xdr:pic>
    <xdr:clientData/>
  </xdr:twoCellAnchor>
  <xdr:twoCellAnchor editAs="oneCell">
    <xdr:from>
      <xdr:col>9</xdr:col>
      <xdr:colOff>161925</xdr:colOff>
      <xdr:row>112</xdr:row>
      <xdr:rowOff>0</xdr:rowOff>
    </xdr:from>
    <xdr:to>
      <xdr:col>9</xdr:col>
      <xdr:colOff>1114425</xdr:colOff>
      <xdr:row>117</xdr:row>
      <xdr:rowOff>142875</xdr:rowOff>
    </xdr:to>
    <xdr:pic>
      <xdr:nvPicPr>
        <xdr:cNvPr id="37" name="Picture 345"/>
        <xdr:cNvPicPr preferRelativeResize="1">
          <a:picLocks noChangeAspect="1"/>
        </xdr:cNvPicPr>
      </xdr:nvPicPr>
      <xdr:blipFill>
        <a:blip r:embed="rId37"/>
        <a:stretch>
          <a:fillRect/>
        </a:stretch>
      </xdr:blipFill>
      <xdr:spPr>
        <a:xfrm>
          <a:off x="7772400" y="18411825"/>
          <a:ext cx="952500" cy="952500"/>
        </a:xfrm>
        <a:prstGeom prst="rect">
          <a:avLst/>
        </a:prstGeom>
        <a:noFill/>
        <a:ln w="9525" cmpd="sng">
          <a:noFill/>
        </a:ln>
      </xdr:spPr>
    </xdr:pic>
    <xdr:clientData/>
  </xdr:twoCellAnchor>
  <xdr:twoCellAnchor editAs="oneCell">
    <xdr:from>
      <xdr:col>7</xdr:col>
      <xdr:colOff>133350</xdr:colOff>
      <xdr:row>111</xdr:row>
      <xdr:rowOff>142875</xdr:rowOff>
    </xdr:from>
    <xdr:to>
      <xdr:col>7</xdr:col>
      <xdr:colOff>1085850</xdr:colOff>
      <xdr:row>117</xdr:row>
      <xdr:rowOff>123825</xdr:rowOff>
    </xdr:to>
    <xdr:pic>
      <xdr:nvPicPr>
        <xdr:cNvPr id="38" name="Picture 346"/>
        <xdr:cNvPicPr preferRelativeResize="1">
          <a:picLocks noChangeAspect="1"/>
        </xdr:cNvPicPr>
      </xdr:nvPicPr>
      <xdr:blipFill>
        <a:blip r:embed="rId38"/>
        <a:stretch>
          <a:fillRect/>
        </a:stretch>
      </xdr:blipFill>
      <xdr:spPr>
        <a:xfrm>
          <a:off x="5915025" y="18392775"/>
          <a:ext cx="952500" cy="952500"/>
        </a:xfrm>
        <a:prstGeom prst="rect">
          <a:avLst/>
        </a:prstGeom>
        <a:noFill/>
        <a:ln w="9525" cmpd="sng">
          <a:noFill/>
        </a:ln>
      </xdr:spPr>
    </xdr:pic>
    <xdr:clientData/>
  </xdr:twoCellAnchor>
  <xdr:twoCellAnchor editAs="oneCell">
    <xdr:from>
      <xdr:col>1</xdr:col>
      <xdr:colOff>123825</xdr:colOff>
      <xdr:row>111</xdr:row>
      <xdr:rowOff>142875</xdr:rowOff>
    </xdr:from>
    <xdr:to>
      <xdr:col>1</xdr:col>
      <xdr:colOff>1076325</xdr:colOff>
      <xdr:row>117</xdr:row>
      <xdr:rowOff>123825</xdr:rowOff>
    </xdr:to>
    <xdr:pic>
      <xdr:nvPicPr>
        <xdr:cNvPr id="39" name="Picture 347"/>
        <xdr:cNvPicPr preferRelativeResize="1">
          <a:picLocks noChangeAspect="1"/>
        </xdr:cNvPicPr>
      </xdr:nvPicPr>
      <xdr:blipFill>
        <a:blip r:embed="rId39"/>
        <a:stretch>
          <a:fillRect/>
        </a:stretch>
      </xdr:blipFill>
      <xdr:spPr>
        <a:xfrm>
          <a:off x="419100" y="18392775"/>
          <a:ext cx="952500" cy="952500"/>
        </a:xfrm>
        <a:prstGeom prst="rect">
          <a:avLst/>
        </a:prstGeom>
        <a:noFill/>
        <a:ln w="9525" cmpd="sng">
          <a:noFill/>
        </a:ln>
      </xdr:spPr>
    </xdr:pic>
    <xdr:clientData/>
  </xdr:twoCellAnchor>
  <xdr:twoCellAnchor editAs="oneCell">
    <xdr:from>
      <xdr:col>1</xdr:col>
      <xdr:colOff>142875</xdr:colOff>
      <xdr:row>123</xdr:row>
      <xdr:rowOff>142875</xdr:rowOff>
    </xdr:from>
    <xdr:to>
      <xdr:col>1</xdr:col>
      <xdr:colOff>1095375</xdr:colOff>
      <xdr:row>129</xdr:row>
      <xdr:rowOff>123825</xdr:rowOff>
    </xdr:to>
    <xdr:pic>
      <xdr:nvPicPr>
        <xdr:cNvPr id="40" name="Picture 350"/>
        <xdr:cNvPicPr preferRelativeResize="1">
          <a:picLocks noChangeAspect="1"/>
        </xdr:cNvPicPr>
      </xdr:nvPicPr>
      <xdr:blipFill>
        <a:blip r:embed="rId40"/>
        <a:stretch>
          <a:fillRect/>
        </a:stretch>
      </xdr:blipFill>
      <xdr:spPr>
        <a:xfrm>
          <a:off x="438150" y="20335875"/>
          <a:ext cx="952500" cy="952500"/>
        </a:xfrm>
        <a:prstGeom prst="rect">
          <a:avLst/>
        </a:prstGeom>
        <a:noFill/>
        <a:ln w="9525" cmpd="sng">
          <a:noFill/>
        </a:ln>
      </xdr:spPr>
    </xdr:pic>
    <xdr:clientData/>
  </xdr:twoCellAnchor>
  <xdr:twoCellAnchor editAs="oneCell">
    <xdr:from>
      <xdr:col>9</xdr:col>
      <xdr:colOff>152400</xdr:colOff>
      <xdr:row>123</xdr:row>
      <xdr:rowOff>142875</xdr:rowOff>
    </xdr:from>
    <xdr:to>
      <xdr:col>9</xdr:col>
      <xdr:colOff>1104900</xdr:colOff>
      <xdr:row>129</xdr:row>
      <xdr:rowOff>123825</xdr:rowOff>
    </xdr:to>
    <xdr:pic>
      <xdr:nvPicPr>
        <xdr:cNvPr id="41" name="Picture 351"/>
        <xdr:cNvPicPr preferRelativeResize="1">
          <a:picLocks noChangeAspect="1"/>
        </xdr:cNvPicPr>
      </xdr:nvPicPr>
      <xdr:blipFill>
        <a:blip r:embed="rId41"/>
        <a:stretch>
          <a:fillRect/>
        </a:stretch>
      </xdr:blipFill>
      <xdr:spPr>
        <a:xfrm>
          <a:off x="7762875" y="20335875"/>
          <a:ext cx="952500" cy="952500"/>
        </a:xfrm>
        <a:prstGeom prst="rect">
          <a:avLst/>
        </a:prstGeom>
        <a:noFill/>
        <a:ln w="9525" cmpd="sng">
          <a:noFill/>
        </a:ln>
      </xdr:spPr>
    </xdr:pic>
    <xdr:clientData/>
  </xdr:twoCellAnchor>
  <xdr:twoCellAnchor editAs="oneCell">
    <xdr:from>
      <xdr:col>3</xdr:col>
      <xdr:colOff>152400</xdr:colOff>
      <xdr:row>123</xdr:row>
      <xdr:rowOff>152400</xdr:rowOff>
    </xdr:from>
    <xdr:to>
      <xdr:col>3</xdr:col>
      <xdr:colOff>1104900</xdr:colOff>
      <xdr:row>129</xdr:row>
      <xdr:rowOff>133350</xdr:rowOff>
    </xdr:to>
    <xdr:pic>
      <xdr:nvPicPr>
        <xdr:cNvPr id="42" name="Picture 352"/>
        <xdr:cNvPicPr preferRelativeResize="1">
          <a:picLocks noChangeAspect="1"/>
        </xdr:cNvPicPr>
      </xdr:nvPicPr>
      <xdr:blipFill>
        <a:blip r:embed="rId42"/>
        <a:stretch>
          <a:fillRect/>
        </a:stretch>
      </xdr:blipFill>
      <xdr:spPr>
        <a:xfrm>
          <a:off x="2276475" y="20345400"/>
          <a:ext cx="952500" cy="952500"/>
        </a:xfrm>
        <a:prstGeom prst="rect">
          <a:avLst/>
        </a:prstGeom>
        <a:noFill/>
        <a:ln w="9525" cmpd="sng">
          <a:noFill/>
        </a:ln>
      </xdr:spPr>
    </xdr:pic>
    <xdr:clientData/>
  </xdr:twoCellAnchor>
  <xdr:twoCellAnchor editAs="oneCell">
    <xdr:from>
      <xdr:col>5</xdr:col>
      <xdr:colOff>133350</xdr:colOff>
      <xdr:row>123</xdr:row>
      <xdr:rowOff>152400</xdr:rowOff>
    </xdr:from>
    <xdr:to>
      <xdr:col>5</xdr:col>
      <xdr:colOff>1085850</xdr:colOff>
      <xdr:row>129</xdr:row>
      <xdr:rowOff>133350</xdr:rowOff>
    </xdr:to>
    <xdr:pic>
      <xdr:nvPicPr>
        <xdr:cNvPr id="43" name="Picture 353"/>
        <xdr:cNvPicPr preferRelativeResize="1">
          <a:picLocks noChangeAspect="1"/>
        </xdr:cNvPicPr>
      </xdr:nvPicPr>
      <xdr:blipFill>
        <a:blip r:embed="rId43"/>
        <a:stretch>
          <a:fillRect/>
        </a:stretch>
      </xdr:blipFill>
      <xdr:spPr>
        <a:xfrm>
          <a:off x="4086225" y="20345400"/>
          <a:ext cx="952500" cy="952500"/>
        </a:xfrm>
        <a:prstGeom prst="rect">
          <a:avLst/>
        </a:prstGeom>
        <a:noFill/>
        <a:ln w="9525" cmpd="sng">
          <a:noFill/>
        </a:ln>
      </xdr:spPr>
    </xdr:pic>
    <xdr:clientData/>
  </xdr:twoCellAnchor>
  <xdr:twoCellAnchor editAs="oneCell">
    <xdr:from>
      <xdr:col>7</xdr:col>
      <xdr:colOff>142875</xdr:colOff>
      <xdr:row>123</xdr:row>
      <xdr:rowOff>152400</xdr:rowOff>
    </xdr:from>
    <xdr:to>
      <xdr:col>7</xdr:col>
      <xdr:colOff>1095375</xdr:colOff>
      <xdr:row>129</xdr:row>
      <xdr:rowOff>133350</xdr:rowOff>
    </xdr:to>
    <xdr:pic>
      <xdr:nvPicPr>
        <xdr:cNvPr id="44" name="Picture 354"/>
        <xdr:cNvPicPr preferRelativeResize="1">
          <a:picLocks noChangeAspect="1"/>
        </xdr:cNvPicPr>
      </xdr:nvPicPr>
      <xdr:blipFill>
        <a:blip r:embed="rId44"/>
        <a:stretch>
          <a:fillRect/>
        </a:stretch>
      </xdr:blipFill>
      <xdr:spPr>
        <a:xfrm>
          <a:off x="5924550" y="20345400"/>
          <a:ext cx="952500" cy="952500"/>
        </a:xfrm>
        <a:prstGeom prst="rect">
          <a:avLst/>
        </a:prstGeom>
        <a:noFill/>
        <a:ln w="9525" cmpd="sng">
          <a:noFill/>
        </a:ln>
      </xdr:spPr>
    </xdr:pic>
    <xdr:clientData/>
  </xdr:twoCellAnchor>
  <xdr:twoCellAnchor editAs="oneCell">
    <xdr:from>
      <xdr:col>1</xdr:col>
      <xdr:colOff>133350</xdr:colOff>
      <xdr:row>135</xdr:row>
      <xdr:rowOff>142875</xdr:rowOff>
    </xdr:from>
    <xdr:to>
      <xdr:col>1</xdr:col>
      <xdr:colOff>1085850</xdr:colOff>
      <xdr:row>141</xdr:row>
      <xdr:rowOff>123825</xdr:rowOff>
    </xdr:to>
    <xdr:pic>
      <xdr:nvPicPr>
        <xdr:cNvPr id="45" name="Picture 355"/>
        <xdr:cNvPicPr preferRelativeResize="1">
          <a:picLocks noChangeAspect="1"/>
        </xdr:cNvPicPr>
      </xdr:nvPicPr>
      <xdr:blipFill>
        <a:blip r:embed="rId45"/>
        <a:stretch>
          <a:fillRect/>
        </a:stretch>
      </xdr:blipFill>
      <xdr:spPr>
        <a:xfrm>
          <a:off x="428625" y="22278975"/>
          <a:ext cx="952500" cy="952500"/>
        </a:xfrm>
        <a:prstGeom prst="rect">
          <a:avLst/>
        </a:prstGeom>
        <a:noFill/>
        <a:ln w="9525" cmpd="sng">
          <a:noFill/>
        </a:ln>
      </xdr:spPr>
    </xdr:pic>
    <xdr:clientData/>
  </xdr:twoCellAnchor>
  <xdr:twoCellAnchor editAs="oneCell">
    <xdr:from>
      <xdr:col>3</xdr:col>
      <xdr:colOff>142875</xdr:colOff>
      <xdr:row>135</xdr:row>
      <xdr:rowOff>142875</xdr:rowOff>
    </xdr:from>
    <xdr:to>
      <xdr:col>3</xdr:col>
      <xdr:colOff>1095375</xdr:colOff>
      <xdr:row>141</xdr:row>
      <xdr:rowOff>123825</xdr:rowOff>
    </xdr:to>
    <xdr:pic>
      <xdr:nvPicPr>
        <xdr:cNvPr id="46" name="Picture 356"/>
        <xdr:cNvPicPr preferRelativeResize="1">
          <a:picLocks noChangeAspect="1"/>
        </xdr:cNvPicPr>
      </xdr:nvPicPr>
      <xdr:blipFill>
        <a:blip r:embed="rId46"/>
        <a:stretch>
          <a:fillRect/>
        </a:stretch>
      </xdr:blipFill>
      <xdr:spPr>
        <a:xfrm>
          <a:off x="2266950" y="22278975"/>
          <a:ext cx="952500" cy="952500"/>
        </a:xfrm>
        <a:prstGeom prst="rect">
          <a:avLst/>
        </a:prstGeom>
        <a:noFill/>
        <a:ln w="9525" cmpd="sng">
          <a:noFill/>
        </a:ln>
      </xdr:spPr>
    </xdr:pic>
    <xdr:clientData/>
  </xdr:twoCellAnchor>
  <xdr:twoCellAnchor editAs="oneCell">
    <xdr:from>
      <xdr:col>5</xdr:col>
      <xdr:colOff>161925</xdr:colOff>
      <xdr:row>135</xdr:row>
      <xdr:rowOff>133350</xdr:rowOff>
    </xdr:from>
    <xdr:to>
      <xdr:col>5</xdr:col>
      <xdr:colOff>1114425</xdr:colOff>
      <xdr:row>141</xdr:row>
      <xdr:rowOff>114300</xdr:rowOff>
    </xdr:to>
    <xdr:pic>
      <xdr:nvPicPr>
        <xdr:cNvPr id="47" name="Picture 357"/>
        <xdr:cNvPicPr preferRelativeResize="1">
          <a:picLocks noChangeAspect="1"/>
        </xdr:cNvPicPr>
      </xdr:nvPicPr>
      <xdr:blipFill>
        <a:blip r:embed="rId47"/>
        <a:stretch>
          <a:fillRect/>
        </a:stretch>
      </xdr:blipFill>
      <xdr:spPr>
        <a:xfrm>
          <a:off x="4114800" y="22269450"/>
          <a:ext cx="952500" cy="952500"/>
        </a:xfrm>
        <a:prstGeom prst="rect">
          <a:avLst/>
        </a:prstGeom>
        <a:noFill/>
        <a:ln w="9525" cmpd="sng">
          <a:noFill/>
        </a:ln>
      </xdr:spPr>
    </xdr:pic>
    <xdr:clientData/>
  </xdr:twoCellAnchor>
  <xdr:twoCellAnchor editAs="oneCell">
    <xdr:from>
      <xdr:col>1</xdr:col>
      <xdr:colOff>142875</xdr:colOff>
      <xdr:row>147</xdr:row>
      <xdr:rowOff>133350</xdr:rowOff>
    </xdr:from>
    <xdr:to>
      <xdr:col>1</xdr:col>
      <xdr:colOff>1095375</xdr:colOff>
      <xdr:row>153</xdr:row>
      <xdr:rowOff>114300</xdr:rowOff>
    </xdr:to>
    <xdr:pic>
      <xdr:nvPicPr>
        <xdr:cNvPr id="48" name="Picture 358"/>
        <xdr:cNvPicPr preferRelativeResize="1">
          <a:picLocks noChangeAspect="1"/>
        </xdr:cNvPicPr>
      </xdr:nvPicPr>
      <xdr:blipFill>
        <a:blip r:embed="rId48"/>
        <a:stretch>
          <a:fillRect/>
        </a:stretch>
      </xdr:blipFill>
      <xdr:spPr>
        <a:xfrm>
          <a:off x="438150" y="24212550"/>
          <a:ext cx="952500" cy="952500"/>
        </a:xfrm>
        <a:prstGeom prst="rect">
          <a:avLst/>
        </a:prstGeom>
        <a:noFill/>
        <a:ln w="9525" cmpd="sng">
          <a:noFill/>
        </a:ln>
      </xdr:spPr>
    </xdr:pic>
    <xdr:clientData/>
  </xdr:twoCellAnchor>
  <xdr:twoCellAnchor editAs="oneCell">
    <xdr:from>
      <xdr:col>9</xdr:col>
      <xdr:colOff>142875</xdr:colOff>
      <xdr:row>147</xdr:row>
      <xdr:rowOff>152400</xdr:rowOff>
    </xdr:from>
    <xdr:to>
      <xdr:col>9</xdr:col>
      <xdr:colOff>1095375</xdr:colOff>
      <xdr:row>153</xdr:row>
      <xdr:rowOff>133350</xdr:rowOff>
    </xdr:to>
    <xdr:pic>
      <xdr:nvPicPr>
        <xdr:cNvPr id="49" name="Picture 359"/>
        <xdr:cNvPicPr preferRelativeResize="1">
          <a:picLocks noChangeAspect="1"/>
        </xdr:cNvPicPr>
      </xdr:nvPicPr>
      <xdr:blipFill>
        <a:blip r:embed="rId49"/>
        <a:stretch>
          <a:fillRect/>
        </a:stretch>
      </xdr:blipFill>
      <xdr:spPr>
        <a:xfrm>
          <a:off x="7753350" y="24231600"/>
          <a:ext cx="952500" cy="952500"/>
        </a:xfrm>
        <a:prstGeom prst="rect">
          <a:avLst/>
        </a:prstGeom>
        <a:noFill/>
        <a:ln w="9525" cmpd="sng">
          <a:noFill/>
        </a:ln>
      </xdr:spPr>
    </xdr:pic>
    <xdr:clientData/>
  </xdr:twoCellAnchor>
  <xdr:twoCellAnchor editAs="oneCell">
    <xdr:from>
      <xdr:col>7</xdr:col>
      <xdr:colOff>142875</xdr:colOff>
      <xdr:row>135</xdr:row>
      <xdr:rowOff>123825</xdr:rowOff>
    </xdr:from>
    <xdr:to>
      <xdr:col>7</xdr:col>
      <xdr:colOff>1095375</xdr:colOff>
      <xdr:row>141</xdr:row>
      <xdr:rowOff>104775</xdr:rowOff>
    </xdr:to>
    <xdr:pic>
      <xdr:nvPicPr>
        <xdr:cNvPr id="50" name="Picture 360"/>
        <xdr:cNvPicPr preferRelativeResize="1">
          <a:picLocks noChangeAspect="1"/>
        </xdr:cNvPicPr>
      </xdr:nvPicPr>
      <xdr:blipFill>
        <a:blip r:embed="rId50"/>
        <a:stretch>
          <a:fillRect/>
        </a:stretch>
      </xdr:blipFill>
      <xdr:spPr>
        <a:xfrm>
          <a:off x="5924550" y="22259925"/>
          <a:ext cx="952500" cy="952500"/>
        </a:xfrm>
        <a:prstGeom prst="rect">
          <a:avLst/>
        </a:prstGeom>
        <a:noFill/>
        <a:ln w="9525" cmpd="sng">
          <a:noFill/>
        </a:ln>
      </xdr:spPr>
    </xdr:pic>
    <xdr:clientData/>
  </xdr:twoCellAnchor>
  <xdr:twoCellAnchor editAs="oneCell">
    <xdr:from>
      <xdr:col>3</xdr:col>
      <xdr:colOff>123825</xdr:colOff>
      <xdr:row>147</xdr:row>
      <xdr:rowOff>152400</xdr:rowOff>
    </xdr:from>
    <xdr:to>
      <xdr:col>3</xdr:col>
      <xdr:colOff>1076325</xdr:colOff>
      <xdr:row>153</xdr:row>
      <xdr:rowOff>133350</xdr:rowOff>
    </xdr:to>
    <xdr:pic>
      <xdr:nvPicPr>
        <xdr:cNvPr id="51" name="Picture 361"/>
        <xdr:cNvPicPr preferRelativeResize="1">
          <a:picLocks noChangeAspect="1"/>
        </xdr:cNvPicPr>
      </xdr:nvPicPr>
      <xdr:blipFill>
        <a:blip r:embed="rId51"/>
        <a:stretch>
          <a:fillRect/>
        </a:stretch>
      </xdr:blipFill>
      <xdr:spPr>
        <a:xfrm>
          <a:off x="2247900" y="24231600"/>
          <a:ext cx="952500" cy="952500"/>
        </a:xfrm>
        <a:prstGeom prst="rect">
          <a:avLst/>
        </a:prstGeom>
        <a:noFill/>
        <a:ln w="9525" cmpd="sng">
          <a:noFill/>
        </a:ln>
      </xdr:spPr>
    </xdr:pic>
    <xdr:clientData/>
  </xdr:twoCellAnchor>
  <xdr:twoCellAnchor editAs="oneCell">
    <xdr:from>
      <xdr:col>5</xdr:col>
      <xdr:colOff>152400</xdr:colOff>
      <xdr:row>147</xdr:row>
      <xdr:rowOff>152400</xdr:rowOff>
    </xdr:from>
    <xdr:to>
      <xdr:col>5</xdr:col>
      <xdr:colOff>1104900</xdr:colOff>
      <xdr:row>153</xdr:row>
      <xdr:rowOff>133350</xdr:rowOff>
    </xdr:to>
    <xdr:pic>
      <xdr:nvPicPr>
        <xdr:cNvPr id="52" name="Picture 362"/>
        <xdr:cNvPicPr preferRelativeResize="1">
          <a:picLocks noChangeAspect="1"/>
        </xdr:cNvPicPr>
      </xdr:nvPicPr>
      <xdr:blipFill>
        <a:blip r:embed="rId52"/>
        <a:stretch>
          <a:fillRect/>
        </a:stretch>
      </xdr:blipFill>
      <xdr:spPr>
        <a:xfrm>
          <a:off x="4105275" y="24231600"/>
          <a:ext cx="952500" cy="952500"/>
        </a:xfrm>
        <a:prstGeom prst="rect">
          <a:avLst/>
        </a:prstGeom>
        <a:noFill/>
        <a:ln w="9525" cmpd="sng">
          <a:noFill/>
        </a:ln>
      </xdr:spPr>
    </xdr:pic>
    <xdr:clientData/>
  </xdr:twoCellAnchor>
  <xdr:twoCellAnchor editAs="oneCell">
    <xdr:from>
      <xdr:col>7</xdr:col>
      <xdr:colOff>152400</xdr:colOff>
      <xdr:row>148</xdr:row>
      <xdr:rowOff>0</xdr:rowOff>
    </xdr:from>
    <xdr:to>
      <xdr:col>7</xdr:col>
      <xdr:colOff>1104900</xdr:colOff>
      <xdr:row>153</xdr:row>
      <xdr:rowOff>142875</xdr:rowOff>
    </xdr:to>
    <xdr:pic>
      <xdr:nvPicPr>
        <xdr:cNvPr id="53" name="Picture 363"/>
        <xdr:cNvPicPr preferRelativeResize="1">
          <a:picLocks noChangeAspect="1"/>
        </xdr:cNvPicPr>
      </xdr:nvPicPr>
      <xdr:blipFill>
        <a:blip r:embed="rId53"/>
        <a:stretch>
          <a:fillRect/>
        </a:stretch>
      </xdr:blipFill>
      <xdr:spPr>
        <a:xfrm>
          <a:off x="5934075" y="24241125"/>
          <a:ext cx="952500" cy="952500"/>
        </a:xfrm>
        <a:prstGeom prst="rect">
          <a:avLst/>
        </a:prstGeom>
        <a:noFill/>
        <a:ln w="9525" cmpd="sng">
          <a:noFill/>
        </a:ln>
      </xdr:spPr>
    </xdr:pic>
    <xdr:clientData/>
  </xdr:twoCellAnchor>
  <xdr:twoCellAnchor editAs="oneCell">
    <xdr:from>
      <xdr:col>9</xdr:col>
      <xdr:colOff>152400</xdr:colOff>
      <xdr:row>135</xdr:row>
      <xdr:rowOff>152400</xdr:rowOff>
    </xdr:from>
    <xdr:to>
      <xdr:col>9</xdr:col>
      <xdr:colOff>1104900</xdr:colOff>
      <xdr:row>141</xdr:row>
      <xdr:rowOff>133350</xdr:rowOff>
    </xdr:to>
    <xdr:pic>
      <xdr:nvPicPr>
        <xdr:cNvPr id="54" name="Picture 364"/>
        <xdr:cNvPicPr preferRelativeResize="1">
          <a:picLocks noChangeAspect="1"/>
        </xdr:cNvPicPr>
      </xdr:nvPicPr>
      <xdr:blipFill>
        <a:blip r:embed="rId54"/>
        <a:stretch>
          <a:fillRect/>
        </a:stretch>
      </xdr:blipFill>
      <xdr:spPr>
        <a:xfrm>
          <a:off x="7762875" y="22288500"/>
          <a:ext cx="952500" cy="952500"/>
        </a:xfrm>
        <a:prstGeom prst="rect">
          <a:avLst/>
        </a:prstGeom>
        <a:noFill/>
        <a:ln w="9525" cmpd="sng">
          <a:noFill/>
        </a:ln>
      </xdr:spPr>
    </xdr:pic>
    <xdr:clientData/>
  </xdr:twoCellAnchor>
  <xdr:twoCellAnchor editAs="oneCell">
    <xdr:from>
      <xdr:col>9</xdr:col>
      <xdr:colOff>152400</xdr:colOff>
      <xdr:row>159</xdr:row>
      <xdr:rowOff>152400</xdr:rowOff>
    </xdr:from>
    <xdr:to>
      <xdr:col>9</xdr:col>
      <xdr:colOff>1104900</xdr:colOff>
      <xdr:row>165</xdr:row>
      <xdr:rowOff>133350</xdr:rowOff>
    </xdr:to>
    <xdr:pic>
      <xdr:nvPicPr>
        <xdr:cNvPr id="55" name="Picture 365"/>
        <xdr:cNvPicPr preferRelativeResize="1">
          <a:picLocks noChangeAspect="1"/>
        </xdr:cNvPicPr>
      </xdr:nvPicPr>
      <xdr:blipFill>
        <a:blip r:embed="rId55"/>
        <a:stretch>
          <a:fillRect/>
        </a:stretch>
      </xdr:blipFill>
      <xdr:spPr>
        <a:xfrm>
          <a:off x="7762875" y="26174700"/>
          <a:ext cx="952500" cy="952500"/>
        </a:xfrm>
        <a:prstGeom prst="rect">
          <a:avLst/>
        </a:prstGeom>
        <a:noFill/>
        <a:ln w="9525" cmpd="sng">
          <a:noFill/>
        </a:ln>
      </xdr:spPr>
    </xdr:pic>
    <xdr:clientData/>
  </xdr:twoCellAnchor>
  <xdr:twoCellAnchor editAs="oneCell">
    <xdr:from>
      <xdr:col>5</xdr:col>
      <xdr:colOff>142875</xdr:colOff>
      <xdr:row>159</xdr:row>
      <xdr:rowOff>142875</xdr:rowOff>
    </xdr:from>
    <xdr:to>
      <xdr:col>5</xdr:col>
      <xdr:colOff>1095375</xdr:colOff>
      <xdr:row>165</xdr:row>
      <xdr:rowOff>123825</xdr:rowOff>
    </xdr:to>
    <xdr:pic>
      <xdr:nvPicPr>
        <xdr:cNvPr id="56" name="Picture 366"/>
        <xdr:cNvPicPr preferRelativeResize="1">
          <a:picLocks noChangeAspect="1"/>
        </xdr:cNvPicPr>
      </xdr:nvPicPr>
      <xdr:blipFill>
        <a:blip r:embed="rId56"/>
        <a:stretch>
          <a:fillRect/>
        </a:stretch>
      </xdr:blipFill>
      <xdr:spPr>
        <a:xfrm>
          <a:off x="4095750" y="26165175"/>
          <a:ext cx="952500" cy="952500"/>
        </a:xfrm>
        <a:prstGeom prst="rect">
          <a:avLst/>
        </a:prstGeom>
        <a:noFill/>
        <a:ln w="9525" cmpd="sng">
          <a:noFill/>
        </a:ln>
      </xdr:spPr>
    </xdr:pic>
    <xdr:clientData/>
  </xdr:twoCellAnchor>
  <xdr:twoCellAnchor editAs="oneCell">
    <xdr:from>
      <xdr:col>1</xdr:col>
      <xdr:colOff>133350</xdr:colOff>
      <xdr:row>159</xdr:row>
      <xdr:rowOff>142875</xdr:rowOff>
    </xdr:from>
    <xdr:to>
      <xdr:col>1</xdr:col>
      <xdr:colOff>1085850</xdr:colOff>
      <xdr:row>165</xdr:row>
      <xdr:rowOff>123825</xdr:rowOff>
    </xdr:to>
    <xdr:pic>
      <xdr:nvPicPr>
        <xdr:cNvPr id="57" name="Picture 367"/>
        <xdr:cNvPicPr preferRelativeResize="1">
          <a:picLocks noChangeAspect="1"/>
        </xdr:cNvPicPr>
      </xdr:nvPicPr>
      <xdr:blipFill>
        <a:blip r:embed="rId57"/>
        <a:stretch>
          <a:fillRect/>
        </a:stretch>
      </xdr:blipFill>
      <xdr:spPr>
        <a:xfrm>
          <a:off x="428625" y="26165175"/>
          <a:ext cx="952500" cy="952500"/>
        </a:xfrm>
        <a:prstGeom prst="rect">
          <a:avLst/>
        </a:prstGeom>
        <a:noFill/>
        <a:ln w="9525" cmpd="sng">
          <a:noFill/>
        </a:ln>
      </xdr:spPr>
    </xdr:pic>
    <xdr:clientData/>
  </xdr:twoCellAnchor>
  <xdr:twoCellAnchor editAs="oneCell">
    <xdr:from>
      <xdr:col>3</xdr:col>
      <xdr:colOff>142875</xdr:colOff>
      <xdr:row>159</xdr:row>
      <xdr:rowOff>142875</xdr:rowOff>
    </xdr:from>
    <xdr:to>
      <xdr:col>3</xdr:col>
      <xdr:colOff>1095375</xdr:colOff>
      <xdr:row>165</xdr:row>
      <xdr:rowOff>123825</xdr:rowOff>
    </xdr:to>
    <xdr:pic>
      <xdr:nvPicPr>
        <xdr:cNvPr id="58" name="Picture 368"/>
        <xdr:cNvPicPr preferRelativeResize="1">
          <a:picLocks noChangeAspect="1"/>
        </xdr:cNvPicPr>
      </xdr:nvPicPr>
      <xdr:blipFill>
        <a:blip r:embed="rId58"/>
        <a:stretch>
          <a:fillRect/>
        </a:stretch>
      </xdr:blipFill>
      <xdr:spPr>
        <a:xfrm>
          <a:off x="2266950" y="26165175"/>
          <a:ext cx="952500" cy="952500"/>
        </a:xfrm>
        <a:prstGeom prst="rect">
          <a:avLst/>
        </a:prstGeom>
        <a:noFill/>
        <a:ln w="9525" cmpd="sng">
          <a:noFill/>
        </a:ln>
      </xdr:spPr>
    </xdr:pic>
    <xdr:clientData/>
  </xdr:twoCellAnchor>
  <xdr:twoCellAnchor editAs="oneCell">
    <xdr:from>
      <xdr:col>7</xdr:col>
      <xdr:colOff>133350</xdr:colOff>
      <xdr:row>159</xdr:row>
      <xdr:rowOff>142875</xdr:rowOff>
    </xdr:from>
    <xdr:to>
      <xdr:col>7</xdr:col>
      <xdr:colOff>1085850</xdr:colOff>
      <xdr:row>165</xdr:row>
      <xdr:rowOff>123825</xdr:rowOff>
    </xdr:to>
    <xdr:pic>
      <xdr:nvPicPr>
        <xdr:cNvPr id="59" name="Picture 369"/>
        <xdr:cNvPicPr preferRelativeResize="1">
          <a:picLocks noChangeAspect="1"/>
        </xdr:cNvPicPr>
      </xdr:nvPicPr>
      <xdr:blipFill>
        <a:blip r:embed="rId59"/>
        <a:stretch>
          <a:fillRect/>
        </a:stretch>
      </xdr:blipFill>
      <xdr:spPr>
        <a:xfrm>
          <a:off x="5915025" y="26165175"/>
          <a:ext cx="952500" cy="952500"/>
        </a:xfrm>
        <a:prstGeom prst="rect">
          <a:avLst/>
        </a:prstGeom>
        <a:noFill/>
        <a:ln w="9525" cmpd="sng">
          <a:noFill/>
        </a:ln>
      </xdr:spPr>
    </xdr:pic>
    <xdr:clientData/>
  </xdr:twoCellAnchor>
  <xdr:twoCellAnchor editAs="oneCell">
    <xdr:from>
      <xdr:col>1</xdr:col>
      <xdr:colOff>152400</xdr:colOff>
      <xdr:row>172</xdr:row>
      <xdr:rowOff>0</xdr:rowOff>
    </xdr:from>
    <xdr:to>
      <xdr:col>1</xdr:col>
      <xdr:colOff>1104900</xdr:colOff>
      <xdr:row>177</xdr:row>
      <xdr:rowOff>142875</xdr:rowOff>
    </xdr:to>
    <xdr:pic>
      <xdr:nvPicPr>
        <xdr:cNvPr id="60" name="Picture 370"/>
        <xdr:cNvPicPr preferRelativeResize="1">
          <a:picLocks noChangeAspect="1"/>
        </xdr:cNvPicPr>
      </xdr:nvPicPr>
      <xdr:blipFill>
        <a:blip r:embed="rId60"/>
        <a:stretch>
          <a:fillRect/>
        </a:stretch>
      </xdr:blipFill>
      <xdr:spPr>
        <a:xfrm>
          <a:off x="447675" y="28127325"/>
          <a:ext cx="952500" cy="952500"/>
        </a:xfrm>
        <a:prstGeom prst="rect">
          <a:avLst/>
        </a:prstGeom>
        <a:noFill/>
        <a:ln w="9525" cmpd="sng">
          <a:noFill/>
        </a:ln>
      </xdr:spPr>
    </xdr:pic>
    <xdr:clientData/>
  </xdr:twoCellAnchor>
  <xdr:twoCellAnchor editAs="oneCell">
    <xdr:from>
      <xdr:col>5</xdr:col>
      <xdr:colOff>142875</xdr:colOff>
      <xdr:row>195</xdr:row>
      <xdr:rowOff>152400</xdr:rowOff>
    </xdr:from>
    <xdr:to>
      <xdr:col>5</xdr:col>
      <xdr:colOff>1095375</xdr:colOff>
      <xdr:row>201</xdr:row>
      <xdr:rowOff>133350</xdr:rowOff>
    </xdr:to>
    <xdr:pic>
      <xdr:nvPicPr>
        <xdr:cNvPr id="61" name="Picture 371"/>
        <xdr:cNvPicPr preferRelativeResize="1">
          <a:picLocks noChangeAspect="1"/>
        </xdr:cNvPicPr>
      </xdr:nvPicPr>
      <xdr:blipFill>
        <a:blip r:embed="rId61"/>
        <a:stretch>
          <a:fillRect/>
        </a:stretch>
      </xdr:blipFill>
      <xdr:spPr>
        <a:xfrm>
          <a:off x="4095750" y="32004000"/>
          <a:ext cx="952500" cy="952500"/>
        </a:xfrm>
        <a:prstGeom prst="rect">
          <a:avLst/>
        </a:prstGeom>
        <a:noFill/>
        <a:ln w="9525" cmpd="sng">
          <a:noFill/>
        </a:ln>
      </xdr:spPr>
    </xdr:pic>
    <xdr:clientData/>
  </xdr:twoCellAnchor>
  <xdr:twoCellAnchor editAs="oneCell">
    <xdr:from>
      <xdr:col>9</xdr:col>
      <xdr:colOff>171450</xdr:colOff>
      <xdr:row>171</xdr:row>
      <xdr:rowOff>152400</xdr:rowOff>
    </xdr:from>
    <xdr:to>
      <xdr:col>9</xdr:col>
      <xdr:colOff>1123950</xdr:colOff>
      <xdr:row>177</xdr:row>
      <xdr:rowOff>133350</xdr:rowOff>
    </xdr:to>
    <xdr:pic>
      <xdr:nvPicPr>
        <xdr:cNvPr id="62" name="Picture 372"/>
        <xdr:cNvPicPr preferRelativeResize="1">
          <a:picLocks noChangeAspect="1"/>
        </xdr:cNvPicPr>
      </xdr:nvPicPr>
      <xdr:blipFill>
        <a:blip r:embed="rId62"/>
        <a:stretch>
          <a:fillRect/>
        </a:stretch>
      </xdr:blipFill>
      <xdr:spPr>
        <a:xfrm>
          <a:off x="7781925" y="28117800"/>
          <a:ext cx="952500" cy="952500"/>
        </a:xfrm>
        <a:prstGeom prst="rect">
          <a:avLst/>
        </a:prstGeom>
        <a:noFill/>
        <a:ln w="9525" cmpd="sng">
          <a:noFill/>
        </a:ln>
      </xdr:spPr>
    </xdr:pic>
    <xdr:clientData/>
  </xdr:twoCellAnchor>
  <xdr:twoCellAnchor editAs="oneCell">
    <xdr:from>
      <xdr:col>5</xdr:col>
      <xdr:colOff>142875</xdr:colOff>
      <xdr:row>171</xdr:row>
      <xdr:rowOff>152400</xdr:rowOff>
    </xdr:from>
    <xdr:to>
      <xdr:col>5</xdr:col>
      <xdr:colOff>1095375</xdr:colOff>
      <xdr:row>177</xdr:row>
      <xdr:rowOff>133350</xdr:rowOff>
    </xdr:to>
    <xdr:pic>
      <xdr:nvPicPr>
        <xdr:cNvPr id="63" name="Picture 373"/>
        <xdr:cNvPicPr preferRelativeResize="1">
          <a:picLocks noChangeAspect="1"/>
        </xdr:cNvPicPr>
      </xdr:nvPicPr>
      <xdr:blipFill>
        <a:blip r:embed="rId63"/>
        <a:stretch>
          <a:fillRect/>
        </a:stretch>
      </xdr:blipFill>
      <xdr:spPr>
        <a:xfrm>
          <a:off x="4095750" y="28117800"/>
          <a:ext cx="952500" cy="952500"/>
        </a:xfrm>
        <a:prstGeom prst="rect">
          <a:avLst/>
        </a:prstGeom>
        <a:noFill/>
        <a:ln w="9525" cmpd="sng">
          <a:noFill/>
        </a:ln>
      </xdr:spPr>
    </xdr:pic>
    <xdr:clientData/>
  </xdr:twoCellAnchor>
  <xdr:twoCellAnchor editAs="oneCell">
    <xdr:from>
      <xdr:col>7</xdr:col>
      <xdr:colOff>152400</xdr:colOff>
      <xdr:row>171</xdr:row>
      <xdr:rowOff>152400</xdr:rowOff>
    </xdr:from>
    <xdr:to>
      <xdr:col>7</xdr:col>
      <xdr:colOff>1104900</xdr:colOff>
      <xdr:row>177</xdr:row>
      <xdr:rowOff>133350</xdr:rowOff>
    </xdr:to>
    <xdr:pic>
      <xdr:nvPicPr>
        <xdr:cNvPr id="64" name="Picture 374"/>
        <xdr:cNvPicPr preferRelativeResize="1">
          <a:picLocks noChangeAspect="1"/>
        </xdr:cNvPicPr>
      </xdr:nvPicPr>
      <xdr:blipFill>
        <a:blip r:embed="rId64"/>
        <a:stretch>
          <a:fillRect/>
        </a:stretch>
      </xdr:blipFill>
      <xdr:spPr>
        <a:xfrm>
          <a:off x="5934075" y="28117800"/>
          <a:ext cx="952500" cy="952500"/>
        </a:xfrm>
        <a:prstGeom prst="rect">
          <a:avLst/>
        </a:prstGeom>
        <a:noFill/>
        <a:ln w="9525" cmpd="sng">
          <a:noFill/>
        </a:ln>
      </xdr:spPr>
    </xdr:pic>
    <xdr:clientData/>
  </xdr:twoCellAnchor>
  <xdr:twoCellAnchor editAs="oneCell">
    <xdr:from>
      <xdr:col>1</xdr:col>
      <xdr:colOff>123825</xdr:colOff>
      <xdr:row>183</xdr:row>
      <xdr:rowOff>152400</xdr:rowOff>
    </xdr:from>
    <xdr:to>
      <xdr:col>1</xdr:col>
      <xdr:colOff>1076325</xdr:colOff>
      <xdr:row>189</xdr:row>
      <xdr:rowOff>133350</xdr:rowOff>
    </xdr:to>
    <xdr:pic>
      <xdr:nvPicPr>
        <xdr:cNvPr id="65" name="Picture 375"/>
        <xdr:cNvPicPr preferRelativeResize="1">
          <a:picLocks noChangeAspect="1"/>
        </xdr:cNvPicPr>
      </xdr:nvPicPr>
      <xdr:blipFill>
        <a:blip r:embed="rId65"/>
        <a:stretch>
          <a:fillRect/>
        </a:stretch>
      </xdr:blipFill>
      <xdr:spPr>
        <a:xfrm>
          <a:off x="419100" y="30060900"/>
          <a:ext cx="952500" cy="952500"/>
        </a:xfrm>
        <a:prstGeom prst="rect">
          <a:avLst/>
        </a:prstGeom>
        <a:noFill/>
        <a:ln w="9525" cmpd="sng">
          <a:noFill/>
        </a:ln>
      </xdr:spPr>
    </xdr:pic>
    <xdr:clientData/>
  </xdr:twoCellAnchor>
  <xdr:twoCellAnchor editAs="oneCell">
    <xdr:from>
      <xdr:col>5</xdr:col>
      <xdr:colOff>152400</xdr:colOff>
      <xdr:row>183</xdr:row>
      <xdr:rowOff>142875</xdr:rowOff>
    </xdr:from>
    <xdr:to>
      <xdr:col>5</xdr:col>
      <xdr:colOff>1104900</xdr:colOff>
      <xdr:row>189</xdr:row>
      <xdr:rowOff>123825</xdr:rowOff>
    </xdr:to>
    <xdr:pic>
      <xdr:nvPicPr>
        <xdr:cNvPr id="66" name="Picture 376"/>
        <xdr:cNvPicPr preferRelativeResize="1">
          <a:picLocks noChangeAspect="1"/>
        </xdr:cNvPicPr>
      </xdr:nvPicPr>
      <xdr:blipFill>
        <a:blip r:embed="rId66"/>
        <a:stretch>
          <a:fillRect/>
        </a:stretch>
      </xdr:blipFill>
      <xdr:spPr>
        <a:xfrm>
          <a:off x="4105275" y="30051375"/>
          <a:ext cx="952500" cy="952500"/>
        </a:xfrm>
        <a:prstGeom prst="rect">
          <a:avLst/>
        </a:prstGeom>
        <a:noFill/>
        <a:ln w="9525" cmpd="sng">
          <a:noFill/>
        </a:ln>
      </xdr:spPr>
    </xdr:pic>
    <xdr:clientData/>
  </xdr:twoCellAnchor>
  <xdr:twoCellAnchor editAs="oneCell">
    <xdr:from>
      <xdr:col>3</xdr:col>
      <xdr:colOff>171450</xdr:colOff>
      <xdr:row>183</xdr:row>
      <xdr:rowOff>142875</xdr:rowOff>
    </xdr:from>
    <xdr:to>
      <xdr:col>3</xdr:col>
      <xdr:colOff>1123950</xdr:colOff>
      <xdr:row>189</xdr:row>
      <xdr:rowOff>123825</xdr:rowOff>
    </xdr:to>
    <xdr:pic>
      <xdr:nvPicPr>
        <xdr:cNvPr id="67" name="Picture 377"/>
        <xdr:cNvPicPr preferRelativeResize="1">
          <a:picLocks noChangeAspect="1"/>
        </xdr:cNvPicPr>
      </xdr:nvPicPr>
      <xdr:blipFill>
        <a:blip r:embed="rId67"/>
        <a:stretch>
          <a:fillRect/>
        </a:stretch>
      </xdr:blipFill>
      <xdr:spPr>
        <a:xfrm>
          <a:off x="2295525" y="30051375"/>
          <a:ext cx="952500" cy="952500"/>
        </a:xfrm>
        <a:prstGeom prst="rect">
          <a:avLst/>
        </a:prstGeom>
        <a:noFill/>
        <a:ln w="9525" cmpd="sng">
          <a:noFill/>
        </a:ln>
      </xdr:spPr>
    </xdr:pic>
    <xdr:clientData/>
  </xdr:twoCellAnchor>
  <xdr:twoCellAnchor editAs="oneCell">
    <xdr:from>
      <xdr:col>7</xdr:col>
      <xdr:colOff>133350</xdr:colOff>
      <xdr:row>183</xdr:row>
      <xdr:rowOff>152400</xdr:rowOff>
    </xdr:from>
    <xdr:to>
      <xdr:col>7</xdr:col>
      <xdr:colOff>1085850</xdr:colOff>
      <xdr:row>189</xdr:row>
      <xdr:rowOff>133350</xdr:rowOff>
    </xdr:to>
    <xdr:pic>
      <xdr:nvPicPr>
        <xdr:cNvPr id="68" name="Picture 378"/>
        <xdr:cNvPicPr preferRelativeResize="1">
          <a:picLocks noChangeAspect="1"/>
        </xdr:cNvPicPr>
      </xdr:nvPicPr>
      <xdr:blipFill>
        <a:blip r:embed="rId68"/>
        <a:stretch>
          <a:fillRect/>
        </a:stretch>
      </xdr:blipFill>
      <xdr:spPr>
        <a:xfrm>
          <a:off x="5915025" y="30060900"/>
          <a:ext cx="952500" cy="952500"/>
        </a:xfrm>
        <a:prstGeom prst="rect">
          <a:avLst/>
        </a:prstGeom>
        <a:noFill/>
        <a:ln w="9525" cmpd="sng">
          <a:noFill/>
        </a:ln>
      </xdr:spPr>
    </xdr:pic>
    <xdr:clientData/>
  </xdr:twoCellAnchor>
  <xdr:twoCellAnchor editAs="oneCell">
    <xdr:from>
      <xdr:col>9</xdr:col>
      <xdr:colOff>152400</xdr:colOff>
      <xdr:row>183</xdr:row>
      <xdr:rowOff>152400</xdr:rowOff>
    </xdr:from>
    <xdr:to>
      <xdr:col>9</xdr:col>
      <xdr:colOff>1104900</xdr:colOff>
      <xdr:row>189</xdr:row>
      <xdr:rowOff>133350</xdr:rowOff>
    </xdr:to>
    <xdr:pic>
      <xdr:nvPicPr>
        <xdr:cNvPr id="69" name="Picture 379"/>
        <xdr:cNvPicPr preferRelativeResize="1">
          <a:picLocks noChangeAspect="1"/>
        </xdr:cNvPicPr>
      </xdr:nvPicPr>
      <xdr:blipFill>
        <a:blip r:embed="rId69"/>
        <a:stretch>
          <a:fillRect/>
        </a:stretch>
      </xdr:blipFill>
      <xdr:spPr>
        <a:xfrm>
          <a:off x="7762875" y="30060900"/>
          <a:ext cx="952500" cy="952500"/>
        </a:xfrm>
        <a:prstGeom prst="rect">
          <a:avLst/>
        </a:prstGeom>
        <a:noFill/>
        <a:ln w="9525" cmpd="sng">
          <a:noFill/>
        </a:ln>
      </xdr:spPr>
    </xdr:pic>
    <xdr:clientData/>
  </xdr:twoCellAnchor>
  <xdr:twoCellAnchor editAs="oneCell">
    <xdr:from>
      <xdr:col>3</xdr:col>
      <xdr:colOff>114300</xdr:colOff>
      <xdr:row>195</xdr:row>
      <xdr:rowOff>152400</xdr:rowOff>
    </xdr:from>
    <xdr:to>
      <xdr:col>3</xdr:col>
      <xdr:colOff>1066800</xdr:colOff>
      <xdr:row>201</xdr:row>
      <xdr:rowOff>133350</xdr:rowOff>
    </xdr:to>
    <xdr:pic>
      <xdr:nvPicPr>
        <xdr:cNvPr id="70" name="Picture 380"/>
        <xdr:cNvPicPr preferRelativeResize="1">
          <a:picLocks noChangeAspect="1"/>
        </xdr:cNvPicPr>
      </xdr:nvPicPr>
      <xdr:blipFill>
        <a:blip r:embed="rId70"/>
        <a:stretch>
          <a:fillRect/>
        </a:stretch>
      </xdr:blipFill>
      <xdr:spPr>
        <a:xfrm>
          <a:off x="2238375" y="32004000"/>
          <a:ext cx="952500" cy="952500"/>
        </a:xfrm>
        <a:prstGeom prst="rect">
          <a:avLst/>
        </a:prstGeom>
        <a:noFill/>
        <a:ln w="9525" cmpd="sng">
          <a:noFill/>
        </a:ln>
      </xdr:spPr>
    </xdr:pic>
    <xdr:clientData/>
  </xdr:twoCellAnchor>
  <xdr:twoCellAnchor editAs="oneCell">
    <xdr:from>
      <xdr:col>7</xdr:col>
      <xdr:colOff>123825</xdr:colOff>
      <xdr:row>195</xdr:row>
      <xdr:rowOff>152400</xdr:rowOff>
    </xdr:from>
    <xdr:to>
      <xdr:col>7</xdr:col>
      <xdr:colOff>1076325</xdr:colOff>
      <xdr:row>201</xdr:row>
      <xdr:rowOff>133350</xdr:rowOff>
    </xdr:to>
    <xdr:pic>
      <xdr:nvPicPr>
        <xdr:cNvPr id="71" name="Picture 381"/>
        <xdr:cNvPicPr preferRelativeResize="1">
          <a:picLocks noChangeAspect="1"/>
        </xdr:cNvPicPr>
      </xdr:nvPicPr>
      <xdr:blipFill>
        <a:blip r:embed="rId71"/>
        <a:stretch>
          <a:fillRect/>
        </a:stretch>
      </xdr:blipFill>
      <xdr:spPr>
        <a:xfrm>
          <a:off x="5905500" y="32004000"/>
          <a:ext cx="952500" cy="952500"/>
        </a:xfrm>
        <a:prstGeom prst="rect">
          <a:avLst/>
        </a:prstGeom>
        <a:noFill/>
        <a:ln w="9525" cmpd="sng">
          <a:noFill/>
        </a:ln>
      </xdr:spPr>
    </xdr:pic>
    <xdr:clientData/>
  </xdr:twoCellAnchor>
  <xdr:twoCellAnchor editAs="oneCell">
    <xdr:from>
      <xdr:col>1</xdr:col>
      <xdr:colOff>133350</xdr:colOff>
      <xdr:row>196</xdr:row>
      <xdr:rowOff>0</xdr:rowOff>
    </xdr:from>
    <xdr:to>
      <xdr:col>1</xdr:col>
      <xdr:colOff>1085850</xdr:colOff>
      <xdr:row>201</xdr:row>
      <xdr:rowOff>142875</xdr:rowOff>
    </xdr:to>
    <xdr:pic>
      <xdr:nvPicPr>
        <xdr:cNvPr id="72" name="Picture 382"/>
        <xdr:cNvPicPr preferRelativeResize="1">
          <a:picLocks noChangeAspect="1"/>
        </xdr:cNvPicPr>
      </xdr:nvPicPr>
      <xdr:blipFill>
        <a:blip r:embed="rId72"/>
        <a:stretch>
          <a:fillRect/>
        </a:stretch>
      </xdr:blipFill>
      <xdr:spPr>
        <a:xfrm>
          <a:off x="428625" y="32013525"/>
          <a:ext cx="952500" cy="952500"/>
        </a:xfrm>
        <a:prstGeom prst="rect">
          <a:avLst/>
        </a:prstGeom>
        <a:noFill/>
        <a:ln w="9525" cmpd="sng">
          <a:noFill/>
        </a:ln>
      </xdr:spPr>
    </xdr:pic>
    <xdr:clientData/>
  </xdr:twoCellAnchor>
  <xdr:twoCellAnchor editAs="oneCell">
    <xdr:from>
      <xdr:col>9</xdr:col>
      <xdr:colOff>142875</xdr:colOff>
      <xdr:row>196</xdr:row>
      <xdr:rowOff>0</xdr:rowOff>
    </xdr:from>
    <xdr:to>
      <xdr:col>9</xdr:col>
      <xdr:colOff>1095375</xdr:colOff>
      <xdr:row>201</xdr:row>
      <xdr:rowOff>142875</xdr:rowOff>
    </xdr:to>
    <xdr:pic>
      <xdr:nvPicPr>
        <xdr:cNvPr id="73" name="Picture 383"/>
        <xdr:cNvPicPr preferRelativeResize="1">
          <a:picLocks noChangeAspect="1"/>
        </xdr:cNvPicPr>
      </xdr:nvPicPr>
      <xdr:blipFill>
        <a:blip r:embed="rId73"/>
        <a:stretch>
          <a:fillRect/>
        </a:stretch>
      </xdr:blipFill>
      <xdr:spPr>
        <a:xfrm>
          <a:off x="7753350" y="32013525"/>
          <a:ext cx="952500" cy="952500"/>
        </a:xfrm>
        <a:prstGeom prst="rect">
          <a:avLst/>
        </a:prstGeom>
        <a:noFill/>
        <a:ln w="9525" cmpd="sng">
          <a:noFill/>
        </a:ln>
      </xdr:spPr>
    </xdr:pic>
    <xdr:clientData/>
  </xdr:twoCellAnchor>
  <xdr:twoCellAnchor editAs="oneCell">
    <xdr:from>
      <xdr:col>7</xdr:col>
      <xdr:colOff>133350</xdr:colOff>
      <xdr:row>219</xdr:row>
      <xdr:rowOff>152400</xdr:rowOff>
    </xdr:from>
    <xdr:to>
      <xdr:col>7</xdr:col>
      <xdr:colOff>1085850</xdr:colOff>
      <xdr:row>225</xdr:row>
      <xdr:rowOff>133350</xdr:rowOff>
    </xdr:to>
    <xdr:pic>
      <xdr:nvPicPr>
        <xdr:cNvPr id="74" name="Picture 384"/>
        <xdr:cNvPicPr preferRelativeResize="1">
          <a:picLocks noChangeAspect="1"/>
        </xdr:cNvPicPr>
      </xdr:nvPicPr>
      <xdr:blipFill>
        <a:blip r:embed="rId74"/>
        <a:stretch>
          <a:fillRect/>
        </a:stretch>
      </xdr:blipFill>
      <xdr:spPr>
        <a:xfrm>
          <a:off x="5915025" y="35890200"/>
          <a:ext cx="952500" cy="952500"/>
        </a:xfrm>
        <a:prstGeom prst="rect">
          <a:avLst/>
        </a:prstGeom>
        <a:noFill/>
        <a:ln w="9525" cmpd="sng">
          <a:noFill/>
        </a:ln>
      </xdr:spPr>
    </xdr:pic>
    <xdr:clientData/>
  </xdr:twoCellAnchor>
  <xdr:twoCellAnchor editAs="oneCell">
    <xdr:from>
      <xdr:col>9</xdr:col>
      <xdr:colOff>152400</xdr:colOff>
      <xdr:row>207</xdr:row>
      <xdr:rowOff>152400</xdr:rowOff>
    </xdr:from>
    <xdr:to>
      <xdr:col>9</xdr:col>
      <xdr:colOff>1104900</xdr:colOff>
      <xdr:row>213</xdr:row>
      <xdr:rowOff>133350</xdr:rowOff>
    </xdr:to>
    <xdr:pic>
      <xdr:nvPicPr>
        <xdr:cNvPr id="75" name="Picture 386"/>
        <xdr:cNvPicPr preferRelativeResize="1">
          <a:picLocks noChangeAspect="1"/>
        </xdr:cNvPicPr>
      </xdr:nvPicPr>
      <xdr:blipFill>
        <a:blip r:embed="rId75"/>
        <a:stretch>
          <a:fillRect/>
        </a:stretch>
      </xdr:blipFill>
      <xdr:spPr>
        <a:xfrm>
          <a:off x="7762875" y="33947100"/>
          <a:ext cx="952500" cy="952500"/>
        </a:xfrm>
        <a:prstGeom prst="rect">
          <a:avLst/>
        </a:prstGeom>
        <a:noFill/>
        <a:ln w="9525" cmpd="sng">
          <a:noFill/>
        </a:ln>
      </xdr:spPr>
    </xdr:pic>
    <xdr:clientData/>
  </xdr:twoCellAnchor>
  <xdr:twoCellAnchor editAs="oneCell">
    <xdr:from>
      <xdr:col>3</xdr:col>
      <xdr:colOff>142875</xdr:colOff>
      <xdr:row>208</xdr:row>
      <xdr:rowOff>0</xdr:rowOff>
    </xdr:from>
    <xdr:to>
      <xdr:col>3</xdr:col>
      <xdr:colOff>1095375</xdr:colOff>
      <xdr:row>213</xdr:row>
      <xdr:rowOff>142875</xdr:rowOff>
    </xdr:to>
    <xdr:pic>
      <xdr:nvPicPr>
        <xdr:cNvPr id="76" name="Picture 387"/>
        <xdr:cNvPicPr preferRelativeResize="1">
          <a:picLocks noChangeAspect="1"/>
        </xdr:cNvPicPr>
      </xdr:nvPicPr>
      <xdr:blipFill>
        <a:blip r:embed="rId76"/>
        <a:stretch>
          <a:fillRect/>
        </a:stretch>
      </xdr:blipFill>
      <xdr:spPr>
        <a:xfrm>
          <a:off x="2266950" y="33956625"/>
          <a:ext cx="952500" cy="952500"/>
        </a:xfrm>
        <a:prstGeom prst="rect">
          <a:avLst/>
        </a:prstGeom>
        <a:noFill/>
        <a:ln w="9525" cmpd="sng">
          <a:noFill/>
        </a:ln>
      </xdr:spPr>
    </xdr:pic>
    <xdr:clientData/>
  </xdr:twoCellAnchor>
  <xdr:twoCellAnchor editAs="oneCell">
    <xdr:from>
      <xdr:col>7</xdr:col>
      <xdr:colOff>142875</xdr:colOff>
      <xdr:row>207</xdr:row>
      <xdr:rowOff>152400</xdr:rowOff>
    </xdr:from>
    <xdr:to>
      <xdr:col>7</xdr:col>
      <xdr:colOff>1095375</xdr:colOff>
      <xdr:row>213</xdr:row>
      <xdr:rowOff>133350</xdr:rowOff>
    </xdr:to>
    <xdr:pic>
      <xdr:nvPicPr>
        <xdr:cNvPr id="77" name="Picture 388"/>
        <xdr:cNvPicPr preferRelativeResize="1">
          <a:picLocks noChangeAspect="1"/>
        </xdr:cNvPicPr>
      </xdr:nvPicPr>
      <xdr:blipFill>
        <a:blip r:embed="rId77"/>
        <a:stretch>
          <a:fillRect/>
        </a:stretch>
      </xdr:blipFill>
      <xdr:spPr>
        <a:xfrm>
          <a:off x="5924550" y="33947100"/>
          <a:ext cx="952500" cy="952500"/>
        </a:xfrm>
        <a:prstGeom prst="rect">
          <a:avLst/>
        </a:prstGeom>
        <a:noFill/>
        <a:ln w="9525" cmpd="sng">
          <a:noFill/>
        </a:ln>
      </xdr:spPr>
    </xdr:pic>
    <xdr:clientData/>
  </xdr:twoCellAnchor>
  <xdr:twoCellAnchor editAs="oneCell">
    <xdr:from>
      <xdr:col>1</xdr:col>
      <xdr:colOff>114300</xdr:colOff>
      <xdr:row>208</xdr:row>
      <xdr:rowOff>9525</xdr:rowOff>
    </xdr:from>
    <xdr:to>
      <xdr:col>1</xdr:col>
      <xdr:colOff>1066800</xdr:colOff>
      <xdr:row>213</xdr:row>
      <xdr:rowOff>152400</xdr:rowOff>
    </xdr:to>
    <xdr:pic>
      <xdr:nvPicPr>
        <xdr:cNvPr id="78" name="Picture 389"/>
        <xdr:cNvPicPr preferRelativeResize="1">
          <a:picLocks noChangeAspect="1"/>
        </xdr:cNvPicPr>
      </xdr:nvPicPr>
      <xdr:blipFill>
        <a:blip r:embed="rId78"/>
        <a:stretch>
          <a:fillRect/>
        </a:stretch>
      </xdr:blipFill>
      <xdr:spPr>
        <a:xfrm>
          <a:off x="409575" y="33966150"/>
          <a:ext cx="952500" cy="952500"/>
        </a:xfrm>
        <a:prstGeom prst="rect">
          <a:avLst/>
        </a:prstGeom>
        <a:noFill/>
        <a:ln w="9525" cmpd="sng">
          <a:noFill/>
        </a:ln>
      </xdr:spPr>
    </xdr:pic>
    <xdr:clientData/>
  </xdr:twoCellAnchor>
  <xdr:twoCellAnchor editAs="oneCell">
    <xdr:from>
      <xdr:col>3</xdr:col>
      <xdr:colOff>152400</xdr:colOff>
      <xdr:row>172</xdr:row>
      <xdr:rowOff>0</xdr:rowOff>
    </xdr:from>
    <xdr:to>
      <xdr:col>3</xdr:col>
      <xdr:colOff>1104900</xdr:colOff>
      <xdr:row>177</xdr:row>
      <xdr:rowOff>142875</xdr:rowOff>
    </xdr:to>
    <xdr:pic>
      <xdr:nvPicPr>
        <xdr:cNvPr id="79" name="Picture 390"/>
        <xdr:cNvPicPr preferRelativeResize="1">
          <a:picLocks noChangeAspect="1"/>
        </xdr:cNvPicPr>
      </xdr:nvPicPr>
      <xdr:blipFill>
        <a:blip r:embed="rId79"/>
        <a:stretch>
          <a:fillRect/>
        </a:stretch>
      </xdr:blipFill>
      <xdr:spPr>
        <a:xfrm>
          <a:off x="2276475" y="28127325"/>
          <a:ext cx="952500" cy="952500"/>
        </a:xfrm>
        <a:prstGeom prst="rect">
          <a:avLst/>
        </a:prstGeom>
        <a:noFill/>
        <a:ln w="9525" cmpd="sng">
          <a:noFill/>
        </a:ln>
      </xdr:spPr>
    </xdr:pic>
    <xdr:clientData/>
  </xdr:twoCellAnchor>
  <xdr:twoCellAnchor editAs="oneCell">
    <xdr:from>
      <xdr:col>3</xdr:col>
      <xdr:colOff>123825</xdr:colOff>
      <xdr:row>219</xdr:row>
      <xdr:rowOff>152400</xdr:rowOff>
    </xdr:from>
    <xdr:to>
      <xdr:col>3</xdr:col>
      <xdr:colOff>1076325</xdr:colOff>
      <xdr:row>225</xdr:row>
      <xdr:rowOff>133350</xdr:rowOff>
    </xdr:to>
    <xdr:pic>
      <xdr:nvPicPr>
        <xdr:cNvPr id="80" name="Picture 391"/>
        <xdr:cNvPicPr preferRelativeResize="1">
          <a:picLocks noChangeAspect="1"/>
        </xdr:cNvPicPr>
      </xdr:nvPicPr>
      <xdr:blipFill>
        <a:blip r:embed="rId80"/>
        <a:stretch>
          <a:fillRect/>
        </a:stretch>
      </xdr:blipFill>
      <xdr:spPr>
        <a:xfrm>
          <a:off x="2247900" y="35890200"/>
          <a:ext cx="952500" cy="952500"/>
        </a:xfrm>
        <a:prstGeom prst="rect">
          <a:avLst/>
        </a:prstGeom>
        <a:noFill/>
        <a:ln w="9525" cmpd="sng">
          <a:noFill/>
        </a:ln>
      </xdr:spPr>
    </xdr:pic>
    <xdr:clientData/>
  </xdr:twoCellAnchor>
  <xdr:twoCellAnchor editAs="oneCell">
    <xdr:from>
      <xdr:col>9</xdr:col>
      <xdr:colOff>142875</xdr:colOff>
      <xdr:row>219</xdr:row>
      <xdr:rowOff>152400</xdr:rowOff>
    </xdr:from>
    <xdr:to>
      <xdr:col>9</xdr:col>
      <xdr:colOff>1095375</xdr:colOff>
      <xdr:row>225</xdr:row>
      <xdr:rowOff>133350</xdr:rowOff>
    </xdr:to>
    <xdr:pic>
      <xdr:nvPicPr>
        <xdr:cNvPr id="81" name="Picture 392"/>
        <xdr:cNvPicPr preferRelativeResize="1">
          <a:picLocks noChangeAspect="1"/>
        </xdr:cNvPicPr>
      </xdr:nvPicPr>
      <xdr:blipFill>
        <a:blip r:embed="rId81"/>
        <a:stretch>
          <a:fillRect/>
        </a:stretch>
      </xdr:blipFill>
      <xdr:spPr>
        <a:xfrm>
          <a:off x="7753350" y="35890200"/>
          <a:ext cx="952500" cy="952500"/>
        </a:xfrm>
        <a:prstGeom prst="rect">
          <a:avLst/>
        </a:prstGeom>
        <a:noFill/>
        <a:ln w="9525" cmpd="sng">
          <a:noFill/>
        </a:ln>
      </xdr:spPr>
    </xdr:pic>
    <xdr:clientData/>
  </xdr:twoCellAnchor>
  <xdr:twoCellAnchor editAs="oneCell">
    <xdr:from>
      <xdr:col>1</xdr:col>
      <xdr:colOff>142875</xdr:colOff>
      <xdr:row>220</xdr:row>
      <xdr:rowOff>9525</xdr:rowOff>
    </xdr:from>
    <xdr:to>
      <xdr:col>1</xdr:col>
      <xdr:colOff>1085850</xdr:colOff>
      <xdr:row>225</xdr:row>
      <xdr:rowOff>152400</xdr:rowOff>
    </xdr:to>
    <xdr:pic>
      <xdr:nvPicPr>
        <xdr:cNvPr id="82" name="Picture 393"/>
        <xdr:cNvPicPr preferRelativeResize="1">
          <a:picLocks noChangeAspect="1"/>
        </xdr:cNvPicPr>
      </xdr:nvPicPr>
      <xdr:blipFill>
        <a:blip r:embed="rId82"/>
        <a:stretch>
          <a:fillRect/>
        </a:stretch>
      </xdr:blipFill>
      <xdr:spPr>
        <a:xfrm>
          <a:off x="438150" y="35909250"/>
          <a:ext cx="942975" cy="952500"/>
        </a:xfrm>
        <a:prstGeom prst="rect">
          <a:avLst/>
        </a:prstGeom>
        <a:noFill/>
        <a:ln w="9525" cmpd="sng">
          <a:noFill/>
        </a:ln>
      </xdr:spPr>
    </xdr:pic>
    <xdr:clientData/>
  </xdr:twoCellAnchor>
  <xdr:twoCellAnchor editAs="oneCell">
    <xdr:from>
      <xdr:col>5</xdr:col>
      <xdr:colOff>161925</xdr:colOff>
      <xdr:row>219</xdr:row>
      <xdr:rowOff>152400</xdr:rowOff>
    </xdr:from>
    <xdr:to>
      <xdr:col>5</xdr:col>
      <xdr:colOff>1114425</xdr:colOff>
      <xdr:row>225</xdr:row>
      <xdr:rowOff>133350</xdr:rowOff>
    </xdr:to>
    <xdr:pic>
      <xdr:nvPicPr>
        <xdr:cNvPr id="83" name="Picture 395"/>
        <xdr:cNvPicPr preferRelativeResize="1">
          <a:picLocks noChangeAspect="1"/>
        </xdr:cNvPicPr>
      </xdr:nvPicPr>
      <xdr:blipFill>
        <a:blip r:embed="rId83"/>
        <a:stretch>
          <a:fillRect/>
        </a:stretch>
      </xdr:blipFill>
      <xdr:spPr>
        <a:xfrm>
          <a:off x="4114800" y="35890200"/>
          <a:ext cx="952500" cy="952500"/>
        </a:xfrm>
        <a:prstGeom prst="rect">
          <a:avLst/>
        </a:prstGeom>
        <a:noFill/>
        <a:ln w="9525" cmpd="sng">
          <a:noFill/>
        </a:ln>
      </xdr:spPr>
    </xdr:pic>
    <xdr:clientData/>
  </xdr:twoCellAnchor>
  <xdr:twoCellAnchor editAs="oneCell">
    <xdr:from>
      <xdr:col>9</xdr:col>
      <xdr:colOff>171450</xdr:colOff>
      <xdr:row>232</xdr:row>
      <xdr:rowOff>0</xdr:rowOff>
    </xdr:from>
    <xdr:to>
      <xdr:col>9</xdr:col>
      <xdr:colOff>1123950</xdr:colOff>
      <xdr:row>237</xdr:row>
      <xdr:rowOff>142875</xdr:rowOff>
    </xdr:to>
    <xdr:pic>
      <xdr:nvPicPr>
        <xdr:cNvPr id="84" name="Picture 396"/>
        <xdr:cNvPicPr preferRelativeResize="1">
          <a:picLocks noChangeAspect="1"/>
        </xdr:cNvPicPr>
      </xdr:nvPicPr>
      <xdr:blipFill>
        <a:blip r:embed="rId84"/>
        <a:stretch>
          <a:fillRect/>
        </a:stretch>
      </xdr:blipFill>
      <xdr:spPr>
        <a:xfrm>
          <a:off x="7781925" y="37842825"/>
          <a:ext cx="952500" cy="952500"/>
        </a:xfrm>
        <a:prstGeom prst="rect">
          <a:avLst/>
        </a:prstGeom>
        <a:noFill/>
        <a:ln w="9525" cmpd="sng">
          <a:noFill/>
        </a:ln>
      </xdr:spPr>
    </xdr:pic>
    <xdr:clientData/>
  </xdr:twoCellAnchor>
  <xdr:twoCellAnchor editAs="oneCell">
    <xdr:from>
      <xdr:col>3</xdr:col>
      <xdr:colOff>123825</xdr:colOff>
      <xdr:row>231</xdr:row>
      <xdr:rowOff>152400</xdr:rowOff>
    </xdr:from>
    <xdr:to>
      <xdr:col>3</xdr:col>
      <xdr:colOff>1076325</xdr:colOff>
      <xdr:row>237</xdr:row>
      <xdr:rowOff>133350</xdr:rowOff>
    </xdr:to>
    <xdr:pic>
      <xdr:nvPicPr>
        <xdr:cNvPr id="85" name="Picture 397"/>
        <xdr:cNvPicPr preferRelativeResize="1">
          <a:picLocks noChangeAspect="1"/>
        </xdr:cNvPicPr>
      </xdr:nvPicPr>
      <xdr:blipFill>
        <a:blip r:embed="rId85"/>
        <a:stretch>
          <a:fillRect/>
        </a:stretch>
      </xdr:blipFill>
      <xdr:spPr>
        <a:xfrm>
          <a:off x="2247900" y="37833300"/>
          <a:ext cx="952500" cy="952500"/>
        </a:xfrm>
        <a:prstGeom prst="rect">
          <a:avLst/>
        </a:prstGeom>
        <a:noFill/>
        <a:ln w="9525" cmpd="sng">
          <a:noFill/>
        </a:ln>
      </xdr:spPr>
    </xdr:pic>
    <xdr:clientData/>
  </xdr:twoCellAnchor>
  <xdr:twoCellAnchor editAs="oneCell">
    <xdr:from>
      <xdr:col>7</xdr:col>
      <xdr:colOff>133350</xdr:colOff>
      <xdr:row>231</xdr:row>
      <xdr:rowOff>152400</xdr:rowOff>
    </xdr:from>
    <xdr:to>
      <xdr:col>7</xdr:col>
      <xdr:colOff>1085850</xdr:colOff>
      <xdr:row>237</xdr:row>
      <xdr:rowOff>133350</xdr:rowOff>
    </xdr:to>
    <xdr:pic>
      <xdr:nvPicPr>
        <xdr:cNvPr id="86" name="Picture 398"/>
        <xdr:cNvPicPr preferRelativeResize="1">
          <a:picLocks noChangeAspect="1"/>
        </xdr:cNvPicPr>
      </xdr:nvPicPr>
      <xdr:blipFill>
        <a:blip r:embed="rId86"/>
        <a:stretch>
          <a:fillRect/>
        </a:stretch>
      </xdr:blipFill>
      <xdr:spPr>
        <a:xfrm>
          <a:off x="5915025" y="37833300"/>
          <a:ext cx="952500" cy="952500"/>
        </a:xfrm>
        <a:prstGeom prst="rect">
          <a:avLst/>
        </a:prstGeom>
        <a:noFill/>
        <a:ln w="9525" cmpd="sng">
          <a:noFill/>
        </a:ln>
      </xdr:spPr>
    </xdr:pic>
    <xdr:clientData/>
  </xdr:twoCellAnchor>
  <xdr:twoCellAnchor editAs="oneCell">
    <xdr:from>
      <xdr:col>5</xdr:col>
      <xdr:colOff>133350</xdr:colOff>
      <xdr:row>231</xdr:row>
      <xdr:rowOff>152400</xdr:rowOff>
    </xdr:from>
    <xdr:to>
      <xdr:col>5</xdr:col>
      <xdr:colOff>1085850</xdr:colOff>
      <xdr:row>237</xdr:row>
      <xdr:rowOff>133350</xdr:rowOff>
    </xdr:to>
    <xdr:pic>
      <xdr:nvPicPr>
        <xdr:cNvPr id="87" name="Picture 399"/>
        <xdr:cNvPicPr preferRelativeResize="1">
          <a:picLocks noChangeAspect="1"/>
        </xdr:cNvPicPr>
      </xdr:nvPicPr>
      <xdr:blipFill>
        <a:blip r:embed="rId87"/>
        <a:stretch>
          <a:fillRect/>
        </a:stretch>
      </xdr:blipFill>
      <xdr:spPr>
        <a:xfrm>
          <a:off x="4086225" y="37833300"/>
          <a:ext cx="952500" cy="952500"/>
        </a:xfrm>
        <a:prstGeom prst="rect">
          <a:avLst/>
        </a:prstGeom>
        <a:noFill/>
        <a:ln w="9525" cmpd="sng">
          <a:noFill/>
        </a:ln>
      </xdr:spPr>
    </xdr:pic>
    <xdr:clientData/>
  </xdr:twoCellAnchor>
  <xdr:twoCellAnchor editAs="oneCell">
    <xdr:from>
      <xdr:col>1</xdr:col>
      <xdr:colOff>152400</xdr:colOff>
      <xdr:row>232</xdr:row>
      <xdr:rowOff>0</xdr:rowOff>
    </xdr:from>
    <xdr:to>
      <xdr:col>1</xdr:col>
      <xdr:colOff>1104900</xdr:colOff>
      <xdr:row>237</xdr:row>
      <xdr:rowOff>142875</xdr:rowOff>
    </xdr:to>
    <xdr:pic>
      <xdr:nvPicPr>
        <xdr:cNvPr id="88" name="Picture 400"/>
        <xdr:cNvPicPr preferRelativeResize="1">
          <a:picLocks noChangeAspect="1"/>
        </xdr:cNvPicPr>
      </xdr:nvPicPr>
      <xdr:blipFill>
        <a:blip r:embed="rId88"/>
        <a:stretch>
          <a:fillRect/>
        </a:stretch>
      </xdr:blipFill>
      <xdr:spPr>
        <a:xfrm>
          <a:off x="447675" y="37842825"/>
          <a:ext cx="952500" cy="952500"/>
        </a:xfrm>
        <a:prstGeom prst="rect">
          <a:avLst/>
        </a:prstGeom>
        <a:noFill/>
        <a:ln w="9525" cmpd="sng">
          <a:noFill/>
        </a:ln>
      </xdr:spPr>
    </xdr:pic>
    <xdr:clientData/>
  </xdr:twoCellAnchor>
  <xdr:twoCellAnchor editAs="oneCell">
    <xdr:from>
      <xdr:col>9</xdr:col>
      <xdr:colOff>142875</xdr:colOff>
      <xdr:row>244</xdr:row>
      <xdr:rowOff>0</xdr:rowOff>
    </xdr:from>
    <xdr:to>
      <xdr:col>9</xdr:col>
      <xdr:colOff>1095375</xdr:colOff>
      <xdr:row>249</xdr:row>
      <xdr:rowOff>142875</xdr:rowOff>
    </xdr:to>
    <xdr:pic>
      <xdr:nvPicPr>
        <xdr:cNvPr id="89" name="Picture 401"/>
        <xdr:cNvPicPr preferRelativeResize="1">
          <a:picLocks noChangeAspect="1"/>
        </xdr:cNvPicPr>
      </xdr:nvPicPr>
      <xdr:blipFill>
        <a:blip r:embed="rId89"/>
        <a:stretch>
          <a:fillRect/>
        </a:stretch>
      </xdr:blipFill>
      <xdr:spPr>
        <a:xfrm>
          <a:off x="7753350" y="39785925"/>
          <a:ext cx="952500" cy="952500"/>
        </a:xfrm>
        <a:prstGeom prst="rect">
          <a:avLst/>
        </a:prstGeom>
        <a:noFill/>
        <a:ln w="9525" cmpd="sng">
          <a:noFill/>
        </a:ln>
      </xdr:spPr>
    </xdr:pic>
    <xdr:clientData/>
  </xdr:twoCellAnchor>
  <xdr:twoCellAnchor editAs="oneCell">
    <xdr:from>
      <xdr:col>1</xdr:col>
      <xdr:colOff>133350</xdr:colOff>
      <xdr:row>244</xdr:row>
      <xdr:rowOff>0</xdr:rowOff>
    </xdr:from>
    <xdr:to>
      <xdr:col>1</xdr:col>
      <xdr:colOff>1085850</xdr:colOff>
      <xdr:row>249</xdr:row>
      <xdr:rowOff>142875</xdr:rowOff>
    </xdr:to>
    <xdr:pic>
      <xdr:nvPicPr>
        <xdr:cNvPr id="90" name="Picture 402"/>
        <xdr:cNvPicPr preferRelativeResize="1">
          <a:picLocks noChangeAspect="1"/>
        </xdr:cNvPicPr>
      </xdr:nvPicPr>
      <xdr:blipFill>
        <a:blip r:embed="rId90"/>
        <a:stretch>
          <a:fillRect/>
        </a:stretch>
      </xdr:blipFill>
      <xdr:spPr>
        <a:xfrm>
          <a:off x="428625" y="39785925"/>
          <a:ext cx="952500" cy="952500"/>
        </a:xfrm>
        <a:prstGeom prst="rect">
          <a:avLst/>
        </a:prstGeom>
        <a:noFill/>
        <a:ln w="9525" cmpd="sng">
          <a:noFill/>
        </a:ln>
      </xdr:spPr>
    </xdr:pic>
    <xdr:clientData/>
  </xdr:twoCellAnchor>
  <xdr:twoCellAnchor editAs="oneCell">
    <xdr:from>
      <xdr:col>3</xdr:col>
      <xdr:colOff>133350</xdr:colOff>
      <xdr:row>243</xdr:row>
      <xdr:rowOff>152400</xdr:rowOff>
    </xdr:from>
    <xdr:to>
      <xdr:col>3</xdr:col>
      <xdr:colOff>1085850</xdr:colOff>
      <xdr:row>249</xdr:row>
      <xdr:rowOff>133350</xdr:rowOff>
    </xdr:to>
    <xdr:pic>
      <xdr:nvPicPr>
        <xdr:cNvPr id="91" name="Picture 403"/>
        <xdr:cNvPicPr preferRelativeResize="1">
          <a:picLocks noChangeAspect="1"/>
        </xdr:cNvPicPr>
      </xdr:nvPicPr>
      <xdr:blipFill>
        <a:blip r:embed="rId91"/>
        <a:stretch>
          <a:fillRect/>
        </a:stretch>
      </xdr:blipFill>
      <xdr:spPr>
        <a:xfrm>
          <a:off x="2257425" y="39776400"/>
          <a:ext cx="952500" cy="952500"/>
        </a:xfrm>
        <a:prstGeom prst="rect">
          <a:avLst/>
        </a:prstGeom>
        <a:noFill/>
        <a:ln w="9525" cmpd="sng">
          <a:noFill/>
        </a:ln>
      </xdr:spPr>
    </xdr:pic>
    <xdr:clientData/>
  </xdr:twoCellAnchor>
  <xdr:twoCellAnchor editAs="oneCell">
    <xdr:from>
      <xdr:col>5</xdr:col>
      <xdr:colOff>190500</xdr:colOff>
      <xdr:row>244</xdr:row>
      <xdr:rowOff>0</xdr:rowOff>
    </xdr:from>
    <xdr:to>
      <xdr:col>5</xdr:col>
      <xdr:colOff>1114425</xdr:colOff>
      <xdr:row>249</xdr:row>
      <xdr:rowOff>114300</xdr:rowOff>
    </xdr:to>
    <xdr:pic>
      <xdr:nvPicPr>
        <xdr:cNvPr id="92" name="Picture 404"/>
        <xdr:cNvPicPr preferRelativeResize="1">
          <a:picLocks noChangeAspect="1"/>
        </xdr:cNvPicPr>
      </xdr:nvPicPr>
      <xdr:blipFill>
        <a:blip r:embed="rId92"/>
        <a:stretch>
          <a:fillRect/>
        </a:stretch>
      </xdr:blipFill>
      <xdr:spPr>
        <a:xfrm>
          <a:off x="4143375" y="39785925"/>
          <a:ext cx="923925" cy="923925"/>
        </a:xfrm>
        <a:prstGeom prst="rect">
          <a:avLst/>
        </a:prstGeom>
        <a:noFill/>
        <a:ln w="9525" cmpd="sng">
          <a:noFill/>
        </a:ln>
      </xdr:spPr>
    </xdr:pic>
    <xdr:clientData/>
  </xdr:twoCellAnchor>
  <xdr:twoCellAnchor editAs="oneCell">
    <xdr:from>
      <xdr:col>7</xdr:col>
      <xdr:colOff>161925</xdr:colOff>
      <xdr:row>244</xdr:row>
      <xdr:rowOff>0</xdr:rowOff>
    </xdr:from>
    <xdr:to>
      <xdr:col>7</xdr:col>
      <xdr:colOff>1114425</xdr:colOff>
      <xdr:row>249</xdr:row>
      <xdr:rowOff>142875</xdr:rowOff>
    </xdr:to>
    <xdr:pic>
      <xdr:nvPicPr>
        <xdr:cNvPr id="93" name="Picture 405"/>
        <xdr:cNvPicPr preferRelativeResize="1">
          <a:picLocks noChangeAspect="1"/>
        </xdr:cNvPicPr>
      </xdr:nvPicPr>
      <xdr:blipFill>
        <a:blip r:embed="rId93"/>
        <a:stretch>
          <a:fillRect/>
        </a:stretch>
      </xdr:blipFill>
      <xdr:spPr>
        <a:xfrm>
          <a:off x="5943600" y="39785925"/>
          <a:ext cx="952500" cy="952500"/>
        </a:xfrm>
        <a:prstGeom prst="rect">
          <a:avLst/>
        </a:prstGeom>
        <a:noFill/>
        <a:ln w="9525" cmpd="sng">
          <a:noFill/>
        </a:ln>
      </xdr:spPr>
    </xdr:pic>
    <xdr:clientData/>
  </xdr:twoCellAnchor>
  <xdr:twoCellAnchor editAs="oneCell">
    <xdr:from>
      <xdr:col>5</xdr:col>
      <xdr:colOff>142875</xdr:colOff>
      <xdr:row>255</xdr:row>
      <xdr:rowOff>152400</xdr:rowOff>
    </xdr:from>
    <xdr:to>
      <xdr:col>5</xdr:col>
      <xdr:colOff>1095375</xdr:colOff>
      <xdr:row>261</xdr:row>
      <xdr:rowOff>133350</xdr:rowOff>
    </xdr:to>
    <xdr:pic>
      <xdr:nvPicPr>
        <xdr:cNvPr id="94" name="Picture 406"/>
        <xdr:cNvPicPr preferRelativeResize="1">
          <a:picLocks noChangeAspect="1"/>
        </xdr:cNvPicPr>
      </xdr:nvPicPr>
      <xdr:blipFill>
        <a:blip r:embed="rId94"/>
        <a:stretch>
          <a:fillRect/>
        </a:stretch>
      </xdr:blipFill>
      <xdr:spPr>
        <a:xfrm>
          <a:off x="4095750" y="41719500"/>
          <a:ext cx="952500" cy="952500"/>
        </a:xfrm>
        <a:prstGeom prst="rect">
          <a:avLst/>
        </a:prstGeom>
        <a:noFill/>
        <a:ln w="9525" cmpd="sng">
          <a:noFill/>
        </a:ln>
      </xdr:spPr>
    </xdr:pic>
    <xdr:clientData/>
  </xdr:twoCellAnchor>
  <xdr:twoCellAnchor editAs="oneCell">
    <xdr:from>
      <xdr:col>1</xdr:col>
      <xdr:colOff>133350</xdr:colOff>
      <xdr:row>256</xdr:row>
      <xdr:rowOff>0</xdr:rowOff>
    </xdr:from>
    <xdr:to>
      <xdr:col>1</xdr:col>
      <xdr:colOff>1085850</xdr:colOff>
      <xdr:row>261</xdr:row>
      <xdr:rowOff>142875</xdr:rowOff>
    </xdr:to>
    <xdr:pic>
      <xdr:nvPicPr>
        <xdr:cNvPr id="95" name="Picture 408"/>
        <xdr:cNvPicPr preferRelativeResize="1">
          <a:picLocks noChangeAspect="1"/>
        </xdr:cNvPicPr>
      </xdr:nvPicPr>
      <xdr:blipFill>
        <a:blip r:embed="rId95"/>
        <a:stretch>
          <a:fillRect/>
        </a:stretch>
      </xdr:blipFill>
      <xdr:spPr>
        <a:xfrm>
          <a:off x="428625" y="41729025"/>
          <a:ext cx="952500" cy="952500"/>
        </a:xfrm>
        <a:prstGeom prst="rect">
          <a:avLst/>
        </a:prstGeom>
        <a:noFill/>
        <a:ln w="9525" cmpd="sng">
          <a:noFill/>
        </a:ln>
      </xdr:spPr>
    </xdr:pic>
    <xdr:clientData/>
  </xdr:twoCellAnchor>
  <xdr:twoCellAnchor editAs="oneCell">
    <xdr:from>
      <xdr:col>9</xdr:col>
      <xdr:colOff>161925</xdr:colOff>
      <xdr:row>255</xdr:row>
      <xdr:rowOff>152400</xdr:rowOff>
    </xdr:from>
    <xdr:to>
      <xdr:col>9</xdr:col>
      <xdr:colOff>1114425</xdr:colOff>
      <xdr:row>261</xdr:row>
      <xdr:rowOff>133350</xdr:rowOff>
    </xdr:to>
    <xdr:pic>
      <xdr:nvPicPr>
        <xdr:cNvPr id="96" name="Picture 409"/>
        <xdr:cNvPicPr preferRelativeResize="1">
          <a:picLocks noChangeAspect="1"/>
        </xdr:cNvPicPr>
      </xdr:nvPicPr>
      <xdr:blipFill>
        <a:blip r:embed="rId96"/>
        <a:stretch>
          <a:fillRect/>
        </a:stretch>
      </xdr:blipFill>
      <xdr:spPr>
        <a:xfrm>
          <a:off x="7772400" y="41719500"/>
          <a:ext cx="952500" cy="952500"/>
        </a:xfrm>
        <a:prstGeom prst="rect">
          <a:avLst/>
        </a:prstGeom>
        <a:noFill/>
        <a:ln w="9525" cmpd="sng">
          <a:noFill/>
        </a:ln>
      </xdr:spPr>
    </xdr:pic>
    <xdr:clientData/>
  </xdr:twoCellAnchor>
  <xdr:twoCellAnchor editAs="oneCell">
    <xdr:from>
      <xdr:col>3</xdr:col>
      <xdr:colOff>152400</xdr:colOff>
      <xdr:row>255</xdr:row>
      <xdr:rowOff>142875</xdr:rowOff>
    </xdr:from>
    <xdr:to>
      <xdr:col>3</xdr:col>
      <xdr:colOff>1104900</xdr:colOff>
      <xdr:row>261</xdr:row>
      <xdr:rowOff>123825</xdr:rowOff>
    </xdr:to>
    <xdr:pic>
      <xdr:nvPicPr>
        <xdr:cNvPr id="97" name="Picture 410"/>
        <xdr:cNvPicPr preferRelativeResize="1">
          <a:picLocks noChangeAspect="1"/>
        </xdr:cNvPicPr>
      </xdr:nvPicPr>
      <xdr:blipFill>
        <a:blip r:embed="rId97"/>
        <a:stretch>
          <a:fillRect/>
        </a:stretch>
      </xdr:blipFill>
      <xdr:spPr>
        <a:xfrm>
          <a:off x="2276475" y="41709975"/>
          <a:ext cx="952500" cy="952500"/>
        </a:xfrm>
        <a:prstGeom prst="rect">
          <a:avLst/>
        </a:prstGeom>
        <a:noFill/>
        <a:ln w="9525" cmpd="sng">
          <a:noFill/>
        </a:ln>
      </xdr:spPr>
    </xdr:pic>
    <xdr:clientData/>
  </xdr:twoCellAnchor>
  <xdr:twoCellAnchor editAs="oneCell">
    <xdr:from>
      <xdr:col>7</xdr:col>
      <xdr:colOff>142875</xdr:colOff>
      <xdr:row>255</xdr:row>
      <xdr:rowOff>152400</xdr:rowOff>
    </xdr:from>
    <xdr:to>
      <xdr:col>7</xdr:col>
      <xdr:colOff>1095375</xdr:colOff>
      <xdr:row>261</xdr:row>
      <xdr:rowOff>133350</xdr:rowOff>
    </xdr:to>
    <xdr:pic>
      <xdr:nvPicPr>
        <xdr:cNvPr id="98" name="Picture 411"/>
        <xdr:cNvPicPr preferRelativeResize="1">
          <a:picLocks noChangeAspect="1"/>
        </xdr:cNvPicPr>
      </xdr:nvPicPr>
      <xdr:blipFill>
        <a:blip r:embed="rId98"/>
        <a:stretch>
          <a:fillRect/>
        </a:stretch>
      </xdr:blipFill>
      <xdr:spPr>
        <a:xfrm>
          <a:off x="5924550" y="41719500"/>
          <a:ext cx="952500" cy="952500"/>
        </a:xfrm>
        <a:prstGeom prst="rect">
          <a:avLst/>
        </a:prstGeom>
        <a:noFill/>
        <a:ln w="9525" cmpd="sng">
          <a:noFill/>
        </a:ln>
      </xdr:spPr>
    </xdr:pic>
    <xdr:clientData/>
  </xdr:twoCellAnchor>
  <xdr:twoCellAnchor editAs="oneCell">
    <xdr:from>
      <xdr:col>1</xdr:col>
      <xdr:colOff>142875</xdr:colOff>
      <xdr:row>268</xdr:row>
      <xdr:rowOff>0</xdr:rowOff>
    </xdr:from>
    <xdr:to>
      <xdr:col>1</xdr:col>
      <xdr:colOff>1095375</xdr:colOff>
      <xdr:row>273</xdr:row>
      <xdr:rowOff>142875</xdr:rowOff>
    </xdr:to>
    <xdr:pic>
      <xdr:nvPicPr>
        <xdr:cNvPr id="99" name="Picture 412"/>
        <xdr:cNvPicPr preferRelativeResize="1">
          <a:picLocks noChangeAspect="1"/>
        </xdr:cNvPicPr>
      </xdr:nvPicPr>
      <xdr:blipFill>
        <a:blip r:embed="rId99"/>
        <a:stretch>
          <a:fillRect/>
        </a:stretch>
      </xdr:blipFill>
      <xdr:spPr>
        <a:xfrm>
          <a:off x="438150" y="43672125"/>
          <a:ext cx="952500" cy="952500"/>
        </a:xfrm>
        <a:prstGeom prst="rect">
          <a:avLst/>
        </a:prstGeom>
        <a:noFill/>
        <a:ln w="9525" cmpd="sng">
          <a:noFill/>
        </a:ln>
      </xdr:spPr>
    </xdr:pic>
    <xdr:clientData/>
  </xdr:twoCellAnchor>
  <xdr:twoCellAnchor editAs="oneCell">
    <xdr:from>
      <xdr:col>3</xdr:col>
      <xdr:colOff>142875</xdr:colOff>
      <xdr:row>267</xdr:row>
      <xdr:rowOff>152400</xdr:rowOff>
    </xdr:from>
    <xdr:to>
      <xdr:col>3</xdr:col>
      <xdr:colOff>1095375</xdr:colOff>
      <xdr:row>273</xdr:row>
      <xdr:rowOff>133350</xdr:rowOff>
    </xdr:to>
    <xdr:pic>
      <xdr:nvPicPr>
        <xdr:cNvPr id="100" name="Picture 413"/>
        <xdr:cNvPicPr preferRelativeResize="1">
          <a:picLocks noChangeAspect="1"/>
        </xdr:cNvPicPr>
      </xdr:nvPicPr>
      <xdr:blipFill>
        <a:blip r:embed="rId100"/>
        <a:stretch>
          <a:fillRect/>
        </a:stretch>
      </xdr:blipFill>
      <xdr:spPr>
        <a:xfrm>
          <a:off x="2266950" y="43662600"/>
          <a:ext cx="952500" cy="952500"/>
        </a:xfrm>
        <a:prstGeom prst="rect">
          <a:avLst/>
        </a:prstGeom>
        <a:noFill/>
        <a:ln w="9525" cmpd="sng">
          <a:noFill/>
        </a:ln>
      </xdr:spPr>
    </xdr:pic>
    <xdr:clientData/>
  </xdr:twoCellAnchor>
  <xdr:twoCellAnchor editAs="oneCell">
    <xdr:from>
      <xdr:col>5</xdr:col>
      <xdr:colOff>142875</xdr:colOff>
      <xdr:row>268</xdr:row>
      <xdr:rowOff>9525</xdr:rowOff>
    </xdr:from>
    <xdr:to>
      <xdr:col>5</xdr:col>
      <xdr:colOff>1095375</xdr:colOff>
      <xdr:row>273</xdr:row>
      <xdr:rowOff>152400</xdr:rowOff>
    </xdr:to>
    <xdr:pic>
      <xdr:nvPicPr>
        <xdr:cNvPr id="101" name="Picture 414"/>
        <xdr:cNvPicPr preferRelativeResize="1">
          <a:picLocks noChangeAspect="1"/>
        </xdr:cNvPicPr>
      </xdr:nvPicPr>
      <xdr:blipFill>
        <a:blip r:embed="rId101"/>
        <a:stretch>
          <a:fillRect/>
        </a:stretch>
      </xdr:blipFill>
      <xdr:spPr>
        <a:xfrm>
          <a:off x="4095750" y="43681650"/>
          <a:ext cx="952500" cy="952500"/>
        </a:xfrm>
        <a:prstGeom prst="rect">
          <a:avLst/>
        </a:prstGeom>
        <a:noFill/>
        <a:ln w="9525" cmpd="sng">
          <a:noFill/>
        </a:ln>
      </xdr:spPr>
    </xdr:pic>
    <xdr:clientData/>
  </xdr:twoCellAnchor>
  <xdr:twoCellAnchor editAs="oneCell">
    <xdr:from>
      <xdr:col>7</xdr:col>
      <xdr:colOff>142875</xdr:colOff>
      <xdr:row>267</xdr:row>
      <xdr:rowOff>152400</xdr:rowOff>
    </xdr:from>
    <xdr:to>
      <xdr:col>7</xdr:col>
      <xdr:colOff>1095375</xdr:colOff>
      <xdr:row>273</xdr:row>
      <xdr:rowOff>133350</xdr:rowOff>
    </xdr:to>
    <xdr:pic>
      <xdr:nvPicPr>
        <xdr:cNvPr id="102" name="Picture 415"/>
        <xdr:cNvPicPr preferRelativeResize="1">
          <a:picLocks noChangeAspect="1"/>
        </xdr:cNvPicPr>
      </xdr:nvPicPr>
      <xdr:blipFill>
        <a:blip r:embed="rId102"/>
        <a:stretch>
          <a:fillRect/>
        </a:stretch>
      </xdr:blipFill>
      <xdr:spPr>
        <a:xfrm>
          <a:off x="5924550" y="43662600"/>
          <a:ext cx="952500" cy="952500"/>
        </a:xfrm>
        <a:prstGeom prst="rect">
          <a:avLst/>
        </a:prstGeom>
        <a:noFill/>
        <a:ln w="9525" cmpd="sng">
          <a:noFill/>
        </a:ln>
      </xdr:spPr>
    </xdr:pic>
    <xdr:clientData/>
  </xdr:twoCellAnchor>
  <xdr:twoCellAnchor editAs="oneCell">
    <xdr:from>
      <xdr:col>9</xdr:col>
      <xdr:colOff>161925</xdr:colOff>
      <xdr:row>267</xdr:row>
      <xdr:rowOff>152400</xdr:rowOff>
    </xdr:from>
    <xdr:to>
      <xdr:col>9</xdr:col>
      <xdr:colOff>1114425</xdr:colOff>
      <xdr:row>273</xdr:row>
      <xdr:rowOff>133350</xdr:rowOff>
    </xdr:to>
    <xdr:pic>
      <xdr:nvPicPr>
        <xdr:cNvPr id="103" name="Picture 416"/>
        <xdr:cNvPicPr preferRelativeResize="1">
          <a:picLocks noChangeAspect="1"/>
        </xdr:cNvPicPr>
      </xdr:nvPicPr>
      <xdr:blipFill>
        <a:blip r:embed="rId103"/>
        <a:stretch>
          <a:fillRect/>
        </a:stretch>
      </xdr:blipFill>
      <xdr:spPr>
        <a:xfrm>
          <a:off x="7772400" y="43662600"/>
          <a:ext cx="952500" cy="952500"/>
        </a:xfrm>
        <a:prstGeom prst="rect">
          <a:avLst/>
        </a:prstGeom>
        <a:noFill/>
        <a:ln w="9525" cmpd="sng">
          <a:noFill/>
        </a:ln>
      </xdr:spPr>
    </xdr:pic>
    <xdr:clientData/>
  </xdr:twoCellAnchor>
  <xdr:twoCellAnchor editAs="oneCell">
    <xdr:from>
      <xdr:col>3</xdr:col>
      <xdr:colOff>152400</xdr:colOff>
      <xdr:row>279</xdr:row>
      <xdr:rowOff>152400</xdr:rowOff>
    </xdr:from>
    <xdr:to>
      <xdr:col>3</xdr:col>
      <xdr:colOff>1104900</xdr:colOff>
      <xdr:row>285</xdr:row>
      <xdr:rowOff>133350</xdr:rowOff>
    </xdr:to>
    <xdr:pic>
      <xdr:nvPicPr>
        <xdr:cNvPr id="104" name="Picture 417"/>
        <xdr:cNvPicPr preferRelativeResize="1">
          <a:picLocks noChangeAspect="1"/>
        </xdr:cNvPicPr>
      </xdr:nvPicPr>
      <xdr:blipFill>
        <a:blip r:embed="rId104"/>
        <a:stretch>
          <a:fillRect/>
        </a:stretch>
      </xdr:blipFill>
      <xdr:spPr>
        <a:xfrm>
          <a:off x="2276475" y="45605700"/>
          <a:ext cx="952500" cy="952500"/>
        </a:xfrm>
        <a:prstGeom prst="rect">
          <a:avLst/>
        </a:prstGeom>
        <a:noFill/>
        <a:ln w="9525" cmpd="sng">
          <a:noFill/>
        </a:ln>
      </xdr:spPr>
    </xdr:pic>
    <xdr:clientData/>
  </xdr:twoCellAnchor>
  <xdr:twoCellAnchor editAs="oneCell">
    <xdr:from>
      <xdr:col>5</xdr:col>
      <xdr:colOff>142875</xdr:colOff>
      <xdr:row>279</xdr:row>
      <xdr:rowOff>152400</xdr:rowOff>
    </xdr:from>
    <xdr:to>
      <xdr:col>5</xdr:col>
      <xdr:colOff>1095375</xdr:colOff>
      <xdr:row>285</xdr:row>
      <xdr:rowOff>133350</xdr:rowOff>
    </xdr:to>
    <xdr:pic>
      <xdr:nvPicPr>
        <xdr:cNvPr id="105" name="Picture 418"/>
        <xdr:cNvPicPr preferRelativeResize="1">
          <a:picLocks noChangeAspect="1"/>
        </xdr:cNvPicPr>
      </xdr:nvPicPr>
      <xdr:blipFill>
        <a:blip r:embed="rId105"/>
        <a:stretch>
          <a:fillRect/>
        </a:stretch>
      </xdr:blipFill>
      <xdr:spPr>
        <a:xfrm>
          <a:off x="4095750" y="45605700"/>
          <a:ext cx="952500" cy="952500"/>
        </a:xfrm>
        <a:prstGeom prst="rect">
          <a:avLst/>
        </a:prstGeom>
        <a:noFill/>
        <a:ln w="9525" cmpd="sng">
          <a:noFill/>
        </a:ln>
      </xdr:spPr>
    </xdr:pic>
    <xdr:clientData/>
  </xdr:twoCellAnchor>
  <xdr:twoCellAnchor editAs="oneCell">
    <xdr:from>
      <xdr:col>1</xdr:col>
      <xdr:colOff>133350</xdr:colOff>
      <xdr:row>280</xdr:row>
      <xdr:rowOff>0</xdr:rowOff>
    </xdr:from>
    <xdr:to>
      <xdr:col>1</xdr:col>
      <xdr:colOff>1085850</xdr:colOff>
      <xdr:row>285</xdr:row>
      <xdr:rowOff>142875</xdr:rowOff>
    </xdr:to>
    <xdr:pic>
      <xdr:nvPicPr>
        <xdr:cNvPr id="106" name="Picture 419"/>
        <xdr:cNvPicPr preferRelativeResize="1">
          <a:picLocks noChangeAspect="1"/>
        </xdr:cNvPicPr>
      </xdr:nvPicPr>
      <xdr:blipFill>
        <a:blip r:embed="rId106"/>
        <a:stretch>
          <a:fillRect/>
        </a:stretch>
      </xdr:blipFill>
      <xdr:spPr>
        <a:xfrm>
          <a:off x="428625" y="45615225"/>
          <a:ext cx="952500" cy="952500"/>
        </a:xfrm>
        <a:prstGeom prst="rect">
          <a:avLst/>
        </a:prstGeom>
        <a:noFill/>
        <a:ln w="9525" cmpd="sng">
          <a:noFill/>
        </a:ln>
      </xdr:spPr>
    </xdr:pic>
    <xdr:clientData/>
  </xdr:twoCellAnchor>
  <xdr:twoCellAnchor editAs="oneCell">
    <xdr:from>
      <xdr:col>9</xdr:col>
      <xdr:colOff>142875</xdr:colOff>
      <xdr:row>279</xdr:row>
      <xdr:rowOff>152400</xdr:rowOff>
    </xdr:from>
    <xdr:to>
      <xdr:col>9</xdr:col>
      <xdr:colOff>1095375</xdr:colOff>
      <xdr:row>285</xdr:row>
      <xdr:rowOff>133350</xdr:rowOff>
    </xdr:to>
    <xdr:pic>
      <xdr:nvPicPr>
        <xdr:cNvPr id="107" name="Picture 420"/>
        <xdr:cNvPicPr preferRelativeResize="1">
          <a:picLocks noChangeAspect="1"/>
        </xdr:cNvPicPr>
      </xdr:nvPicPr>
      <xdr:blipFill>
        <a:blip r:embed="rId107"/>
        <a:stretch>
          <a:fillRect/>
        </a:stretch>
      </xdr:blipFill>
      <xdr:spPr>
        <a:xfrm>
          <a:off x="7753350" y="45605700"/>
          <a:ext cx="952500" cy="952500"/>
        </a:xfrm>
        <a:prstGeom prst="rect">
          <a:avLst/>
        </a:prstGeom>
        <a:noFill/>
        <a:ln w="9525" cmpd="sng">
          <a:noFill/>
        </a:ln>
      </xdr:spPr>
    </xdr:pic>
    <xdr:clientData/>
  </xdr:twoCellAnchor>
  <xdr:twoCellAnchor editAs="oneCell">
    <xdr:from>
      <xdr:col>7</xdr:col>
      <xdr:colOff>142875</xdr:colOff>
      <xdr:row>279</xdr:row>
      <xdr:rowOff>152400</xdr:rowOff>
    </xdr:from>
    <xdr:to>
      <xdr:col>7</xdr:col>
      <xdr:colOff>1095375</xdr:colOff>
      <xdr:row>285</xdr:row>
      <xdr:rowOff>133350</xdr:rowOff>
    </xdr:to>
    <xdr:pic>
      <xdr:nvPicPr>
        <xdr:cNvPr id="108" name="Picture 421"/>
        <xdr:cNvPicPr preferRelativeResize="1">
          <a:picLocks noChangeAspect="1"/>
        </xdr:cNvPicPr>
      </xdr:nvPicPr>
      <xdr:blipFill>
        <a:blip r:embed="rId108"/>
        <a:stretch>
          <a:fillRect/>
        </a:stretch>
      </xdr:blipFill>
      <xdr:spPr>
        <a:xfrm>
          <a:off x="5924550" y="45605700"/>
          <a:ext cx="952500" cy="952500"/>
        </a:xfrm>
        <a:prstGeom prst="rect">
          <a:avLst/>
        </a:prstGeom>
        <a:noFill/>
        <a:ln w="9525" cmpd="sng">
          <a:noFill/>
        </a:ln>
      </xdr:spPr>
    </xdr:pic>
    <xdr:clientData/>
  </xdr:twoCellAnchor>
  <xdr:twoCellAnchor editAs="oneCell">
    <xdr:from>
      <xdr:col>3</xdr:col>
      <xdr:colOff>161925</xdr:colOff>
      <xdr:row>291</xdr:row>
      <xdr:rowOff>152400</xdr:rowOff>
    </xdr:from>
    <xdr:to>
      <xdr:col>3</xdr:col>
      <xdr:colOff>1114425</xdr:colOff>
      <xdr:row>297</xdr:row>
      <xdr:rowOff>133350</xdr:rowOff>
    </xdr:to>
    <xdr:pic>
      <xdr:nvPicPr>
        <xdr:cNvPr id="109" name="Picture 422"/>
        <xdr:cNvPicPr preferRelativeResize="1">
          <a:picLocks noChangeAspect="1"/>
        </xdr:cNvPicPr>
      </xdr:nvPicPr>
      <xdr:blipFill>
        <a:blip r:embed="rId109"/>
        <a:stretch>
          <a:fillRect/>
        </a:stretch>
      </xdr:blipFill>
      <xdr:spPr>
        <a:xfrm>
          <a:off x="2286000" y="47548800"/>
          <a:ext cx="952500" cy="952500"/>
        </a:xfrm>
        <a:prstGeom prst="rect">
          <a:avLst/>
        </a:prstGeom>
        <a:noFill/>
        <a:ln w="9525" cmpd="sng">
          <a:noFill/>
        </a:ln>
      </xdr:spPr>
    </xdr:pic>
    <xdr:clientData/>
  </xdr:twoCellAnchor>
  <xdr:twoCellAnchor editAs="oneCell">
    <xdr:from>
      <xdr:col>5</xdr:col>
      <xdr:colOff>133350</xdr:colOff>
      <xdr:row>291</xdr:row>
      <xdr:rowOff>152400</xdr:rowOff>
    </xdr:from>
    <xdr:to>
      <xdr:col>5</xdr:col>
      <xdr:colOff>1085850</xdr:colOff>
      <xdr:row>297</xdr:row>
      <xdr:rowOff>133350</xdr:rowOff>
    </xdr:to>
    <xdr:pic>
      <xdr:nvPicPr>
        <xdr:cNvPr id="110" name="Picture 423"/>
        <xdr:cNvPicPr preferRelativeResize="1">
          <a:picLocks noChangeAspect="1"/>
        </xdr:cNvPicPr>
      </xdr:nvPicPr>
      <xdr:blipFill>
        <a:blip r:embed="rId110"/>
        <a:stretch>
          <a:fillRect/>
        </a:stretch>
      </xdr:blipFill>
      <xdr:spPr>
        <a:xfrm>
          <a:off x="4086225" y="47548800"/>
          <a:ext cx="952500" cy="952500"/>
        </a:xfrm>
        <a:prstGeom prst="rect">
          <a:avLst/>
        </a:prstGeom>
        <a:noFill/>
        <a:ln w="9525" cmpd="sng">
          <a:noFill/>
        </a:ln>
      </xdr:spPr>
    </xdr:pic>
    <xdr:clientData/>
  </xdr:twoCellAnchor>
  <xdr:twoCellAnchor editAs="oneCell">
    <xdr:from>
      <xdr:col>1</xdr:col>
      <xdr:colOff>123825</xdr:colOff>
      <xdr:row>291</xdr:row>
      <xdr:rowOff>142875</xdr:rowOff>
    </xdr:from>
    <xdr:to>
      <xdr:col>1</xdr:col>
      <xdr:colOff>1076325</xdr:colOff>
      <xdr:row>297</xdr:row>
      <xdr:rowOff>123825</xdr:rowOff>
    </xdr:to>
    <xdr:pic>
      <xdr:nvPicPr>
        <xdr:cNvPr id="111" name="Picture 424"/>
        <xdr:cNvPicPr preferRelativeResize="1">
          <a:picLocks noChangeAspect="1"/>
        </xdr:cNvPicPr>
      </xdr:nvPicPr>
      <xdr:blipFill>
        <a:blip r:embed="rId111"/>
        <a:stretch>
          <a:fillRect/>
        </a:stretch>
      </xdr:blipFill>
      <xdr:spPr>
        <a:xfrm>
          <a:off x="419100" y="47539275"/>
          <a:ext cx="952500" cy="952500"/>
        </a:xfrm>
        <a:prstGeom prst="rect">
          <a:avLst/>
        </a:prstGeom>
        <a:noFill/>
        <a:ln w="9525" cmpd="sng">
          <a:noFill/>
        </a:ln>
      </xdr:spPr>
    </xdr:pic>
    <xdr:clientData/>
  </xdr:twoCellAnchor>
  <xdr:twoCellAnchor editAs="oneCell">
    <xdr:from>
      <xdr:col>9</xdr:col>
      <xdr:colOff>123825</xdr:colOff>
      <xdr:row>291</xdr:row>
      <xdr:rowOff>152400</xdr:rowOff>
    </xdr:from>
    <xdr:to>
      <xdr:col>9</xdr:col>
      <xdr:colOff>1076325</xdr:colOff>
      <xdr:row>297</xdr:row>
      <xdr:rowOff>133350</xdr:rowOff>
    </xdr:to>
    <xdr:pic>
      <xdr:nvPicPr>
        <xdr:cNvPr id="112" name="Picture 425"/>
        <xdr:cNvPicPr preferRelativeResize="1">
          <a:picLocks noChangeAspect="1"/>
        </xdr:cNvPicPr>
      </xdr:nvPicPr>
      <xdr:blipFill>
        <a:blip r:embed="rId112"/>
        <a:stretch>
          <a:fillRect/>
        </a:stretch>
      </xdr:blipFill>
      <xdr:spPr>
        <a:xfrm>
          <a:off x="7734300" y="47548800"/>
          <a:ext cx="952500" cy="952500"/>
        </a:xfrm>
        <a:prstGeom prst="rect">
          <a:avLst/>
        </a:prstGeom>
        <a:noFill/>
        <a:ln w="9525" cmpd="sng">
          <a:noFill/>
        </a:ln>
      </xdr:spPr>
    </xdr:pic>
    <xdr:clientData/>
  </xdr:twoCellAnchor>
  <xdr:twoCellAnchor editAs="oneCell">
    <xdr:from>
      <xdr:col>7</xdr:col>
      <xdr:colOff>142875</xdr:colOff>
      <xdr:row>291</xdr:row>
      <xdr:rowOff>152400</xdr:rowOff>
    </xdr:from>
    <xdr:to>
      <xdr:col>7</xdr:col>
      <xdr:colOff>1095375</xdr:colOff>
      <xdr:row>297</xdr:row>
      <xdr:rowOff>133350</xdr:rowOff>
    </xdr:to>
    <xdr:pic>
      <xdr:nvPicPr>
        <xdr:cNvPr id="113" name="Picture 426"/>
        <xdr:cNvPicPr preferRelativeResize="1">
          <a:picLocks noChangeAspect="1"/>
        </xdr:cNvPicPr>
      </xdr:nvPicPr>
      <xdr:blipFill>
        <a:blip r:embed="rId113"/>
        <a:stretch>
          <a:fillRect/>
        </a:stretch>
      </xdr:blipFill>
      <xdr:spPr>
        <a:xfrm>
          <a:off x="5924550" y="47548800"/>
          <a:ext cx="952500" cy="952500"/>
        </a:xfrm>
        <a:prstGeom prst="rect">
          <a:avLst/>
        </a:prstGeom>
        <a:noFill/>
        <a:ln w="9525" cmpd="sng">
          <a:noFill/>
        </a:ln>
      </xdr:spPr>
    </xdr:pic>
    <xdr:clientData/>
  </xdr:twoCellAnchor>
  <xdr:twoCellAnchor editAs="oneCell">
    <xdr:from>
      <xdr:col>5</xdr:col>
      <xdr:colOff>142875</xdr:colOff>
      <xdr:row>304</xdr:row>
      <xdr:rowOff>0</xdr:rowOff>
    </xdr:from>
    <xdr:to>
      <xdr:col>5</xdr:col>
      <xdr:colOff>1095375</xdr:colOff>
      <xdr:row>309</xdr:row>
      <xdr:rowOff>142875</xdr:rowOff>
    </xdr:to>
    <xdr:pic>
      <xdr:nvPicPr>
        <xdr:cNvPr id="114" name="Picture 428"/>
        <xdr:cNvPicPr preferRelativeResize="1">
          <a:picLocks noChangeAspect="1"/>
        </xdr:cNvPicPr>
      </xdr:nvPicPr>
      <xdr:blipFill>
        <a:blip r:embed="rId114"/>
        <a:stretch>
          <a:fillRect/>
        </a:stretch>
      </xdr:blipFill>
      <xdr:spPr>
        <a:xfrm>
          <a:off x="4095750" y="49501425"/>
          <a:ext cx="952500" cy="952500"/>
        </a:xfrm>
        <a:prstGeom prst="rect">
          <a:avLst/>
        </a:prstGeom>
        <a:noFill/>
        <a:ln w="9525" cmpd="sng">
          <a:noFill/>
        </a:ln>
      </xdr:spPr>
    </xdr:pic>
    <xdr:clientData/>
  </xdr:twoCellAnchor>
  <xdr:twoCellAnchor editAs="oneCell">
    <xdr:from>
      <xdr:col>7</xdr:col>
      <xdr:colOff>161925</xdr:colOff>
      <xdr:row>303</xdr:row>
      <xdr:rowOff>152400</xdr:rowOff>
    </xdr:from>
    <xdr:to>
      <xdr:col>7</xdr:col>
      <xdr:colOff>1114425</xdr:colOff>
      <xdr:row>309</xdr:row>
      <xdr:rowOff>133350</xdr:rowOff>
    </xdr:to>
    <xdr:pic>
      <xdr:nvPicPr>
        <xdr:cNvPr id="115" name="Picture 429"/>
        <xdr:cNvPicPr preferRelativeResize="1">
          <a:picLocks noChangeAspect="1"/>
        </xdr:cNvPicPr>
      </xdr:nvPicPr>
      <xdr:blipFill>
        <a:blip r:embed="rId115"/>
        <a:stretch>
          <a:fillRect/>
        </a:stretch>
      </xdr:blipFill>
      <xdr:spPr>
        <a:xfrm>
          <a:off x="5943600" y="49491900"/>
          <a:ext cx="952500" cy="952500"/>
        </a:xfrm>
        <a:prstGeom prst="rect">
          <a:avLst/>
        </a:prstGeom>
        <a:noFill/>
        <a:ln w="9525" cmpd="sng">
          <a:noFill/>
        </a:ln>
      </xdr:spPr>
    </xdr:pic>
    <xdr:clientData/>
  </xdr:twoCellAnchor>
  <xdr:twoCellAnchor editAs="oneCell">
    <xdr:from>
      <xdr:col>3</xdr:col>
      <xdr:colOff>142875</xdr:colOff>
      <xdr:row>304</xdr:row>
      <xdr:rowOff>0</xdr:rowOff>
    </xdr:from>
    <xdr:to>
      <xdr:col>3</xdr:col>
      <xdr:colOff>1095375</xdr:colOff>
      <xdr:row>309</xdr:row>
      <xdr:rowOff>142875</xdr:rowOff>
    </xdr:to>
    <xdr:pic>
      <xdr:nvPicPr>
        <xdr:cNvPr id="116" name="Picture 430"/>
        <xdr:cNvPicPr preferRelativeResize="1">
          <a:picLocks noChangeAspect="1"/>
        </xdr:cNvPicPr>
      </xdr:nvPicPr>
      <xdr:blipFill>
        <a:blip r:embed="rId116"/>
        <a:stretch>
          <a:fillRect/>
        </a:stretch>
      </xdr:blipFill>
      <xdr:spPr>
        <a:xfrm>
          <a:off x="2266950" y="49501425"/>
          <a:ext cx="952500" cy="952500"/>
        </a:xfrm>
        <a:prstGeom prst="rect">
          <a:avLst/>
        </a:prstGeom>
        <a:noFill/>
        <a:ln w="9525" cmpd="sng">
          <a:noFill/>
        </a:ln>
      </xdr:spPr>
    </xdr:pic>
    <xdr:clientData/>
  </xdr:twoCellAnchor>
  <xdr:twoCellAnchor editAs="oneCell">
    <xdr:from>
      <xdr:col>9</xdr:col>
      <xdr:colOff>152400</xdr:colOff>
      <xdr:row>303</xdr:row>
      <xdr:rowOff>152400</xdr:rowOff>
    </xdr:from>
    <xdr:to>
      <xdr:col>9</xdr:col>
      <xdr:colOff>1104900</xdr:colOff>
      <xdr:row>309</xdr:row>
      <xdr:rowOff>133350</xdr:rowOff>
    </xdr:to>
    <xdr:pic>
      <xdr:nvPicPr>
        <xdr:cNvPr id="117" name="Picture 431"/>
        <xdr:cNvPicPr preferRelativeResize="1">
          <a:picLocks noChangeAspect="1"/>
        </xdr:cNvPicPr>
      </xdr:nvPicPr>
      <xdr:blipFill>
        <a:blip r:embed="rId117"/>
        <a:stretch>
          <a:fillRect/>
        </a:stretch>
      </xdr:blipFill>
      <xdr:spPr>
        <a:xfrm>
          <a:off x="7762875" y="49491900"/>
          <a:ext cx="952500" cy="952500"/>
        </a:xfrm>
        <a:prstGeom prst="rect">
          <a:avLst/>
        </a:prstGeom>
        <a:noFill/>
        <a:ln w="9525" cmpd="sng">
          <a:noFill/>
        </a:ln>
      </xdr:spPr>
    </xdr:pic>
    <xdr:clientData/>
  </xdr:twoCellAnchor>
  <xdr:twoCellAnchor editAs="oneCell">
    <xdr:from>
      <xdr:col>1</xdr:col>
      <xdr:colOff>152400</xdr:colOff>
      <xdr:row>316</xdr:row>
      <xdr:rowOff>0</xdr:rowOff>
    </xdr:from>
    <xdr:to>
      <xdr:col>1</xdr:col>
      <xdr:colOff>1104900</xdr:colOff>
      <xdr:row>321</xdr:row>
      <xdr:rowOff>142875</xdr:rowOff>
    </xdr:to>
    <xdr:pic>
      <xdr:nvPicPr>
        <xdr:cNvPr id="118" name="Picture 433"/>
        <xdr:cNvPicPr preferRelativeResize="1">
          <a:picLocks noChangeAspect="1"/>
        </xdr:cNvPicPr>
      </xdr:nvPicPr>
      <xdr:blipFill>
        <a:blip r:embed="rId118"/>
        <a:stretch>
          <a:fillRect/>
        </a:stretch>
      </xdr:blipFill>
      <xdr:spPr>
        <a:xfrm>
          <a:off x="447675" y="51444525"/>
          <a:ext cx="952500" cy="952500"/>
        </a:xfrm>
        <a:prstGeom prst="rect">
          <a:avLst/>
        </a:prstGeom>
        <a:noFill/>
        <a:ln w="9525" cmpd="sng">
          <a:noFill/>
        </a:ln>
      </xdr:spPr>
    </xdr:pic>
    <xdr:clientData/>
  </xdr:twoCellAnchor>
  <xdr:twoCellAnchor editAs="oneCell">
    <xdr:from>
      <xdr:col>7</xdr:col>
      <xdr:colOff>123825</xdr:colOff>
      <xdr:row>315</xdr:row>
      <xdr:rowOff>152400</xdr:rowOff>
    </xdr:from>
    <xdr:to>
      <xdr:col>7</xdr:col>
      <xdr:colOff>1076325</xdr:colOff>
      <xdr:row>321</xdr:row>
      <xdr:rowOff>133350</xdr:rowOff>
    </xdr:to>
    <xdr:pic>
      <xdr:nvPicPr>
        <xdr:cNvPr id="119" name="Picture 435"/>
        <xdr:cNvPicPr preferRelativeResize="1">
          <a:picLocks noChangeAspect="1"/>
        </xdr:cNvPicPr>
      </xdr:nvPicPr>
      <xdr:blipFill>
        <a:blip r:embed="rId119"/>
        <a:stretch>
          <a:fillRect/>
        </a:stretch>
      </xdr:blipFill>
      <xdr:spPr>
        <a:xfrm>
          <a:off x="5905500" y="51435000"/>
          <a:ext cx="952500" cy="952500"/>
        </a:xfrm>
        <a:prstGeom prst="rect">
          <a:avLst/>
        </a:prstGeom>
        <a:noFill/>
        <a:ln w="9525" cmpd="sng">
          <a:noFill/>
        </a:ln>
      </xdr:spPr>
    </xdr:pic>
    <xdr:clientData/>
  </xdr:twoCellAnchor>
  <xdr:twoCellAnchor editAs="oneCell">
    <xdr:from>
      <xdr:col>3</xdr:col>
      <xdr:colOff>123825</xdr:colOff>
      <xdr:row>315</xdr:row>
      <xdr:rowOff>142875</xdr:rowOff>
    </xdr:from>
    <xdr:to>
      <xdr:col>3</xdr:col>
      <xdr:colOff>1076325</xdr:colOff>
      <xdr:row>321</xdr:row>
      <xdr:rowOff>123825</xdr:rowOff>
    </xdr:to>
    <xdr:pic>
      <xdr:nvPicPr>
        <xdr:cNvPr id="120" name="Picture 436"/>
        <xdr:cNvPicPr preferRelativeResize="1">
          <a:picLocks noChangeAspect="1"/>
        </xdr:cNvPicPr>
      </xdr:nvPicPr>
      <xdr:blipFill>
        <a:blip r:embed="rId120"/>
        <a:stretch>
          <a:fillRect/>
        </a:stretch>
      </xdr:blipFill>
      <xdr:spPr>
        <a:xfrm>
          <a:off x="2247900" y="51425475"/>
          <a:ext cx="952500" cy="952500"/>
        </a:xfrm>
        <a:prstGeom prst="rect">
          <a:avLst/>
        </a:prstGeom>
        <a:noFill/>
        <a:ln w="9525" cmpd="sng">
          <a:noFill/>
        </a:ln>
      </xdr:spPr>
    </xdr:pic>
    <xdr:clientData/>
  </xdr:twoCellAnchor>
  <xdr:twoCellAnchor editAs="oneCell">
    <xdr:from>
      <xdr:col>5</xdr:col>
      <xdr:colOff>142875</xdr:colOff>
      <xdr:row>315</xdr:row>
      <xdr:rowOff>142875</xdr:rowOff>
    </xdr:from>
    <xdr:to>
      <xdr:col>5</xdr:col>
      <xdr:colOff>1095375</xdr:colOff>
      <xdr:row>321</xdr:row>
      <xdr:rowOff>123825</xdr:rowOff>
    </xdr:to>
    <xdr:pic>
      <xdr:nvPicPr>
        <xdr:cNvPr id="121" name="Picture 437"/>
        <xdr:cNvPicPr preferRelativeResize="1">
          <a:picLocks noChangeAspect="1"/>
        </xdr:cNvPicPr>
      </xdr:nvPicPr>
      <xdr:blipFill>
        <a:blip r:embed="rId121"/>
        <a:stretch>
          <a:fillRect/>
        </a:stretch>
      </xdr:blipFill>
      <xdr:spPr>
        <a:xfrm>
          <a:off x="4095750" y="51425475"/>
          <a:ext cx="952500" cy="952500"/>
        </a:xfrm>
        <a:prstGeom prst="rect">
          <a:avLst/>
        </a:prstGeom>
        <a:noFill/>
        <a:ln w="9525" cmpd="sng">
          <a:noFill/>
        </a:ln>
      </xdr:spPr>
    </xdr:pic>
    <xdr:clientData/>
  </xdr:twoCellAnchor>
  <xdr:twoCellAnchor editAs="oneCell">
    <xdr:from>
      <xdr:col>9</xdr:col>
      <xdr:colOff>152400</xdr:colOff>
      <xdr:row>327</xdr:row>
      <xdr:rowOff>152400</xdr:rowOff>
    </xdr:from>
    <xdr:to>
      <xdr:col>9</xdr:col>
      <xdr:colOff>1104900</xdr:colOff>
      <xdr:row>333</xdr:row>
      <xdr:rowOff>133350</xdr:rowOff>
    </xdr:to>
    <xdr:pic>
      <xdr:nvPicPr>
        <xdr:cNvPr id="122" name="Picture 438"/>
        <xdr:cNvPicPr preferRelativeResize="1">
          <a:picLocks noChangeAspect="1"/>
        </xdr:cNvPicPr>
      </xdr:nvPicPr>
      <xdr:blipFill>
        <a:blip r:embed="rId122"/>
        <a:stretch>
          <a:fillRect/>
        </a:stretch>
      </xdr:blipFill>
      <xdr:spPr>
        <a:xfrm>
          <a:off x="7762875" y="53378100"/>
          <a:ext cx="952500" cy="952500"/>
        </a:xfrm>
        <a:prstGeom prst="rect">
          <a:avLst/>
        </a:prstGeom>
        <a:noFill/>
        <a:ln w="9525" cmpd="sng">
          <a:noFill/>
        </a:ln>
      </xdr:spPr>
    </xdr:pic>
    <xdr:clientData/>
  </xdr:twoCellAnchor>
  <xdr:twoCellAnchor editAs="oneCell">
    <xdr:from>
      <xdr:col>3</xdr:col>
      <xdr:colOff>142875</xdr:colOff>
      <xdr:row>328</xdr:row>
      <xdr:rowOff>0</xdr:rowOff>
    </xdr:from>
    <xdr:to>
      <xdr:col>3</xdr:col>
      <xdr:colOff>1095375</xdr:colOff>
      <xdr:row>333</xdr:row>
      <xdr:rowOff>142875</xdr:rowOff>
    </xdr:to>
    <xdr:pic>
      <xdr:nvPicPr>
        <xdr:cNvPr id="123" name="Picture 439"/>
        <xdr:cNvPicPr preferRelativeResize="1">
          <a:picLocks noChangeAspect="1"/>
        </xdr:cNvPicPr>
      </xdr:nvPicPr>
      <xdr:blipFill>
        <a:blip r:embed="rId123"/>
        <a:stretch>
          <a:fillRect/>
        </a:stretch>
      </xdr:blipFill>
      <xdr:spPr>
        <a:xfrm>
          <a:off x="2266950" y="53387625"/>
          <a:ext cx="952500" cy="952500"/>
        </a:xfrm>
        <a:prstGeom prst="rect">
          <a:avLst/>
        </a:prstGeom>
        <a:noFill/>
        <a:ln w="9525" cmpd="sng">
          <a:noFill/>
        </a:ln>
      </xdr:spPr>
    </xdr:pic>
    <xdr:clientData/>
  </xdr:twoCellAnchor>
  <xdr:twoCellAnchor editAs="oneCell">
    <xdr:from>
      <xdr:col>5</xdr:col>
      <xdr:colOff>152400</xdr:colOff>
      <xdr:row>327</xdr:row>
      <xdr:rowOff>142875</xdr:rowOff>
    </xdr:from>
    <xdr:to>
      <xdr:col>5</xdr:col>
      <xdr:colOff>1104900</xdr:colOff>
      <xdr:row>333</xdr:row>
      <xdr:rowOff>123825</xdr:rowOff>
    </xdr:to>
    <xdr:pic>
      <xdr:nvPicPr>
        <xdr:cNvPr id="124" name="Picture 440"/>
        <xdr:cNvPicPr preferRelativeResize="1">
          <a:picLocks noChangeAspect="1"/>
        </xdr:cNvPicPr>
      </xdr:nvPicPr>
      <xdr:blipFill>
        <a:blip r:embed="rId124"/>
        <a:stretch>
          <a:fillRect/>
        </a:stretch>
      </xdr:blipFill>
      <xdr:spPr>
        <a:xfrm>
          <a:off x="4105275" y="53368575"/>
          <a:ext cx="952500" cy="952500"/>
        </a:xfrm>
        <a:prstGeom prst="rect">
          <a:avLst/>
        </a:prstGeom>
        <a:noFill/>
        <a:ln w="9525" cmpd="sng">
          <a:noFill/>
        </a:ln>
      </xdr:spPr>
    </xdr:pic>
    <xdr:clientData/>
  </xdr:twoCellAnchor>
  <xdr:twoCellAnchor editAs="oneCell">
    <xdr:from>
      <xdr:col>7</xdr:col>
      <xdr:colOff>152400</xdr:colOff>
      <xdr:row>327</xdr:row>
      <xdr:rowOff>152400</xdr:rowOff>
    </xdr:from>
    <xdr:to>
      <xdr:col>7</xdr:col>
      <xdr:colOff>1104900</xdr:colOff>
      <xdr:row>333</xdr:row>
      <xdr:rowOff>133350</xdr:rowOff>
    </xdr:to>
    <xdr:pic>
      <xdr:nvPicPr>
        <xdr:cNvPr id="125" name="Picture 441"/>
        <xdr:cNvPicPr preferRelativeResize="1">
          <a:picLocks noChangeAspect="1"/>
        </xdr:cNvPicPr>
      </xdr:nvPicPr>
      <xdr:blipFill>
        <a:blip r:embed="rId125"/>
        <a:stretch>
          <a:fillRect/>
        </a:stretch>
      </xdr:blipFill>
      <xdr:spPr>
        <a:xfrm>
          <a:off x="5934075" y="53378100"/>
          <a:ext cx="952500" cy="952500"/>
        </a:xfrm>
        <a:prstGeom prst="rect">
          <a:avLst/>
        </a:prstGeom>
        <a:noFill/>
        <a:ln w="9525" cmpd="sng">
          <a:noFill/>
        </a:ln>
      </xdr:spPr>
    </xdr:pic>
    <xdr:clientData/>
  </xdr:twoCellAnchor>
  <xdr:twoCellAnchor editAs="oneCell">
    <xdr:from>
      <xdr:col>1</xdr:col>
      <xdr:colOff>123825</xdr:colOff>
      <xdr:row>327</xdr:row>
      <xdr:rowOff>152400</xdr:rowOff>
    </xdr:from>
    <xdr:to>
      <xdr:col>1</xdr:col>
      <xdr:colOff>1076325</xdr:colOff>
      <xdr:row>333</xdr:row>
      <xdr:rowOff>133350</xdr:rowOff>
    </xdr:to>
    <xdr:pic>
      <xdr:nvPicPr>
        <xdr:cNvPr id="126" name="Picture 442"/>
        <xdr:cNvPicPr preferRelativeResize="1">
          <a:picLocks noChangeAspect="1"/>
        </xdr:cNvPicPr>
      </xdr:nvPicPr>
      <xdr:blipFill>
        <a:blip r:embed="rId126"/>
        <a:stretch>
          <a:fillRect/>
        </a:stretch>
      </xdr:blipFill>
      <xdr:spPr>
        <a:xfrm>
          <a:off x="419100" y="53378100"/>
          <a:ext cx="952500" cy="952500"/>
        </a:xfrm>
        <a:prstGeom prst="rect">
          <a:avLst/>
        </a:prstGeom>
        <a:noFill/>
        <a:ln w="9525" cmpd="sng">
          <a:noFill/>
        </a:ln>
      </xdr:spPr>
    </xdr:pic>
    <xdr:clientData/>
  </xdr:twoCellAnchor>
  <xdr:twoCellAnchor editAs="oneCell">
    <xdr:from>
      <xdr:col>1</xdr:col>
      <xdr:colOff>133350</xdr:colOff>
      <xdr:row>339</xdr:row>
      <xdr:rowOff>152400</xdr:rowOff>
    </xdr:from>
    <xdr:to>
      <xdr:col>1</xdr:col>
      <xdr:colOff>1085850</xdr:colOff>
      <xdr:row>345</xdr:row>
      <xdr:rowOff>133350</xdr:rowOff>
    </xdr:to>
    <xdr:pic>
      <xdr:nvPicPr>
        <xdr:cNvPr id="127" name="Picture 444"/>
        <xdr:cNvPicPr preferRelativeResize="1">
          <a:picLocks noChangeAspect="1"/>
        </xdr:cNvPicPr>
      </xdr:nvPicPr>
      <xdr:blipFill>
        <a:blip r:embed="rId127"/>
        <a:stretch>
          <a:fillRect/>
        </a:stretch>
      </xdr:blipFill>
      <xdr:spPr>
        <a:xfrm>
          <a:off x="428625" y="55321200"/>
          <a:ext cx="952500" cy="952500"/>
        </a:xfrm>
        <a:prstGeom prst="rect">
          <a:avLst/>
        </a:prstGeom>
        <a:noFill/>
        <a:ln w="9525" cmpd="sng">
          <a:noFill/>
        </a:ln>
      </xdr:spPr>
    </xdr:pic>
    <xdr:clientData/>
  </xdr:twoCellAnchor>
  <xdr:twoCellAnchor editAs="oneCell">
    <xdr:from>
      <xdr:col>7</xdr:col>
      <xdr:colOff>133350</xdr:colOff>
      <xdr:row>340</xdr:row>
      <xdr:rowOff>9525</xdr:rowOff>
    </xdr:from>
    <xdr:to>
      <xdr:col>7</xdr:col>
      <xdr:colOff>1085850</xdr:colOff>
      <xdr:row>345</xdr:row>
      <xdr:rowOff>152400</xdr:rowOff>
    </xdr:to>
    <xdr:pic>
      <xdr:nvPicPr>
        <xdr:cNvPr id="128" name="Picture 445"/>
        <xdr:cNvPicPr preferRelativeResize="1">
          <a:picLocks noChangeAspect="1"/>
        </xdr:cNvPicPr>
      </xdr:nvPicPr>
      <xdr:blipFill>
        <a:blip r:embed="rId128"/>
        <a:stretch>
          <a:fillRect/>
        </a:stretch>
      </xdr:blipFill>
      <xdr:spPr>
        <a:xfrm>
          <a:off x="5915025" y="55340250"/>
          <a:ext cx="952500" cy="952500"/>
        </a:xfrm>
        <a:prstGeom prst="rect">
          <a:avLst/>
        </a:prstGeom>
        <a:noFill/>
        <a:ln w="9525" cmpd="sng">
          <a:noFill/>
        </a:ln>
      </xdr:spPr>
    </xdr:pic>
    <xdr:clientData/>
  </xdr:twoCellAnchor>
  <xdr:twoCellAnchor editAs="oneCell">
    <xdr:from>
      <xdr:col>9</xdr:col>
      <xdr:colOff>161925</xdr:colOff>
      <xdr:row>340</xdr:row>
      <xdr:rowOff>0</xdr:rowOff>
    </xdr:from>
    <xdr:to>
      <xdr:col>9</xdr:col>
      <xdr:colOff>1114425</xdr:colOff>
      <xdr:row>345</xdr:row>
      <xdr:rowOff>142875</xdr:rowOff>
    </xdr:to>
    <xdr:pic>
      <xdr:nvPicPr>
        <xdr:cNvPr id="129" name="Picture 447"/>
        <xdr:cNvPicPr preferRelativeResize="1">
          <a:picLocks noChangeAspect="1"/>
        </xdr:cNvPicPr>
      </xdr:nvPicPr>
      <xdr:blipFill>
        <a:blip r:embed="rId129"/>
        <a:stretch>
          <a:fillRect/>
        </a:stretch>
      </xdr:blipFill>
      <xdr:spPr>
        <a:xfrm>
          <a:off x="7772400" y="55330725"/>
          <a:ext cx="952500" cy="952500"/>
        </a:xfrm>
        <a:prstGeom prst="rect">
          <a:avLst/>
        </a:prstGeom>
        <a:noFill/>
        <a:ln w="9525" cmpd="sng">
          <a:noFill/>
        </a:ln>
      </xdr:spPr>
    </xdr:pic>
    <xdr:clientData/>
  </xdr:twoCellAnchor>
  <xdr:twoCellAnchor editAs="oneCell">
    <xdr:from>
      <xdr:col>5</xdr:col>
      <xdr:colOff>142875</xdr:colOff>
      <xdr:row>208</xdr:row>
      <xdr:rowOff>0</xdr:rowOff>
    </xdr:from>
    <xdr:to>
      <xdr:col>5</xdr:col>
      <xdr:colOff>1095375</xdr:colOff>
      <xdr:row>213</xdr:row>
      <xdr:rowOff>142875</xdr:rowOff>
    </xdr:to>
    <xdr:pic>
      <xdr:nvPicPr>
        <xdr:cNvPr id="130" name="Picture 448"/>
        <xdr:cNvPicPr preferRelativeResize="1">
          <a:picLocks noChangeAspect="1"/>
        </xdr:cNvPicPr>
      </xdr:nvPicPr>
      <xdr:blipFill>
        <a:blip r:embed="rId130"/>
        <a:stretch>
          <a:fillRect/>
        </a:stretch>
      </xdr:blipFill>
      <xdr:spPr>
        <a:xfrm>
          <a:off x="4095750" y="33956625"/>
          <a:ext cx="952500" cy="952500"/>
        </a:xfrm>
        <a:prstGeom prst="rect">
          <a:avLst/>
        </a:prstGeom>
        <a:noFill/>
        <a:ln w="9525" cmpd="sng">
          <a:noFill/>
        </a:ln>
      </xdr:spPr>
    </xdr:pic>
    <xdr:clientData/>
  </xdr:twoCellAnchor>
  <xdr:twoCellAnchor editAs="oneCell">
    <xdr:from>
      <xdr:col>9</xdr:col>
      <xdr:colOff>171450</xdr:colOff>
      <xdr:row>315</xdr:row>
      <xdr:rowOff>152400</xdr:rowOff>
    </xdr:from>
    <xdr:to>
      <xdr:col>9</xdr:col>
      <xdr:colOff>1123950</xdr:colOff>
      <xdr:row>321</xdr:row>
      <xdr:rowOff>133350</xdr:rowOff>
    </xdr:to>
    <xdr:pic>
      <xdr:nvPicPr>
        <xdr:cNvPr id="131" name="Picture 449"/>
        <xdr:cNvPicPr preferRelativeResize="1">
          <a:picLocks noChangeAspect="1"/>
        </xdr:cNvPicPr>
      </xdr:nvPicPr>
      <xdr:blipFill>
        <a:blip r:embed="rId131"/>
        <a:stretch>
          <a:fillRect/>
        </a:stretch>
      </xdr:blipFill>
      <xdr:spPr>
        <a:xfrm>
          <a:off x="7781925" y="51435000"/>
          <a:ext cx="952500" cy="952500"/>
        </a:xfrm>
        <a:prstGeom prst="rect">
          <a:avLst/>
        </a:prstGeom>
        <a:noFill/>
        <a:ln w="9525" cmpd="sng">
          <a:noFill/>
        </a:ln>
      </xdr:spPr>
    </xdr:pic>
    <xdr:clientData/>
  </xdr:twoCellAnchor>
  <xdr:twoCellAnchor editAs="oneCell">
    <xdr:from>
      <xdr:col>3</xdr:col>
      <xdr:colOff>161925</xdr:colOff>
      <xdr:row>63</xdr:row>
      <xdr:rowOff>152400</xdr:rowOff>
    </xdr:from>
    <xdr:to>
      <xdr:col>3</xdr:col>
      <xdr:colOff>1114425</xdr:colOff>
      <xdr:row>69</xdr:row>
      <xdr:rowOff>133350</xdr:rowOff>
    </xdr:to>
    <xdr:pic>
      <xdr:nvPicPr>
        <xdr:cNvPr id="132" name="Picture 450"/>
        <xdr:cNvPicPr preferRelativeResize="1">
          <a:picLocks noChangeAspect="1"/>
        </xdr:cNvPicPr>
      </xdr:nvPicPr>
      <xdr:blipFill>
        <a:blip r:embed="rId132"/>
        <a:stretch>
          <a:fillRect/>
        </a:stretch>
      </xdr:blipFill>
      <xdr:spPr>
        <a:xfrm>
          <a:off x="2286000" y="10629900"/>
          <a:ext cx="952500" cy="952500"/>
        </a:xfrm>
        <a:prstGeom prst="rect">
          <a:avLst/>
        </a:prstGeom>
        <a:noFill/>
        <a:ln w="9525" cmpd="sng">
          <a:noFill/>
        </a:ln>
      </xdr:spPr>
    </xdr:pic>
    <xdr:clientData/>
  </xdr:twoCellAnchor>
  <xdr:twoCellAnchor editAs="oneCell">
    <xdr:from>
      <xdr:col>5</xdr:col>
      <xdr:colOff>123825</xdr:colOff>
      <xdr:row>340</xdr:row>
      <xdr:rowOff>0</xdr:rowOff>
    </xdr:from>
    <xdr:to>
      <xdr:col>5</xdr:col>
      <xdr:colOff>1076325</xdr:colOff>
      <xdr:row>345</xdr:row>
      <xdr:rowOff>142875</xdr:rowOff>
    </xdr:to>
    <xdr:pic>
      <xdr:nvPicPr>
        <xdr:cNvPr id="133" name="Picture 451"/>
        <xdr:cNvPicPr preferRelativeResize="1">
          <a:picLocks noChangeAspect="1"/>
        </xdr:cNvPicPr>
      </xdr:nvPicPr>
      <xdr:blipFill>
        <a:blip r:embed="rId133"/>
        <a:stretch>
          <a:fillRect/>
        </a:stretch>
      </xdr:blipFill>
      <xdr:spPr>
        <a:xfrm>
          <a:off x="4076700" y="55330725"/>
          <a:ext cx="952500" cy="952500"/>
        </a:xfrm>
        <a:prstGeom prst="rect">
          <a:avLst/>
        </a:prstGeom>
        <a:noFill/>
        <a:ln w="9525" cmpd="sng">
          <a:noFill/>
        </a:ln>
      </xdr:spPr>
    </xdr:pic>
    <xdr:clientData/>
  </xdr:twoCellAnchor>
  <xdr:twoCellAnchor editAs="oneCell">
    <xdr:from>
      <xdr:col>3</xdr:col>
      <xdr:colOff>142875</xdr:colOff>
      <xdr:row>339</xdr:row>
      <xdr:rowOff>152400</xdr:rowOff>
    </xdr:from>
    <xdr:to>
      <xdr:col>3</xdr:col>
      <xdr:colOff>1095375</xdr:colOff>
      <xdr:row>345</xdr:row>
      <xdr:rowOff>133350</xdr:rowOff>
    </xdr:to>
    <xdr:pic>
      <xdr:nvPicPr>
        <xdr:cNvPr id="134" name="Picture 452"/>
        <xdr:cNvPicPr preferRelativeResize="1">
          <a:picLocks noChangeAspect="1"/>
        </xdr:cNvPicPr>
      </xdr:nvPicPr>
      <xdr:blipFill>
        <a:blip r:embed="rId134"/>
        <a:stretch>
          <a:fillRect/>
        </a:stretch>
      </xdr:blipFill>
      <xdr:spPr>
        <a:xfrm>
          <a:off x="2266950" y="55321200"/>
          <a:ext cx="952500" cy="952500"/>
        </a:xfrm>
        <a:prstGeom prst="rect">
          <a:avLst/>
        </a:prstGeom>
        <a:noFill/>
        <a:ln w="9525" cmpd="sng">
          <a:noFill/>
        </a:ln>
      </xdr:spPr>
    </xdr:pic>
    <xdr:clientData/>
  </xdr:twoCellAnchor>
  <xdr:twoCellAnchor editAs="oneCell">
    <xdr:from>
      <xdr:col>2</xdr:col>
      <xdr:colOff>400050</xdr:colOff>
      <xdr:row>4</xdr:row>
      <xdr:rowOff>19050</xdr:rowOff>
    </xdr:from>
    <xdr:to>
      <xdr:col>9</xdr:col>
      <xdr:colOff>228600</xdr:colOff>
      <xdr:row>16</xdr:row>
      <xdr:rowOff>104775</xdr:rowOff>
    </xdr:to>
    <xdr:pic>
      <xdr:nvPicPr>
        <xdr:cNvPr id="135" name="Picture 453"/>
        <xdr:cNvPicPr preferRelativeResize="1">
          <a:picLocks noChangeAspect="1"/>
        </xdr:cNvPicPr>
      </xdr:nvPicPr>
      <xdr:blipFill>
        <a:blip r:embed="rId135"/>
        <a:stretch>
          <a:fillRect/>
        </a:stretch>
      </xdr:blipFill>
      <xdr:spPr>
        <a:xfrm>
          <a:off x="1943100" y="1009650"/>
          <a:ext cx="5895975" cy="2028825"/>
        </a:xfrm>
        <a:prstGeom prst="rect">
          <a:avLst/>
        </a:prstGeom>
        <a:noFill/>
        <a:ln w="9525" cmpd="sng">
          <a:noFill/>
        </a:ln>
      </xdr:spPr>
    </xdr:pic>
    <xdr:clientData/>
  </xdr:twoCellAnchor>
  <xdr:twoCellAnchor editAs="oneCell">
    <xdr:from>
      <xdr:col>1</xdr:col>
      <xdr:colOff>123825</xdr:colOff>
      <xdr:row>27</xdr:row>
      <xdr:rowOff>142875</xdr:rowOff>
    </xdr:from>
    <xdr:to>
      <xdr:col>1</xdr:col>
      <xdr:colOff>1076325</xdr:colOff>
      <xdr:row>33</xdr:row>
      <xdr:rowOff>123825</xdr:rowOff>
    </xdr:to>
    <xdr:pic>
      <xdr:nvPicPr>
        <xdr:cNvPr id="136" name="Picture 454"/>
        <xdr:cNvPicPr preferRelativeResize="1">
          <a:picLocks noChangeAspect="1"/>
        </xdr:cNvPicPr>
      </xdr:nvPicPr>
      <xdr:blipFill>
        <a:blip r:embed="rId2"/>
        <a:stretch>
          <a:fillRect/>
        </a:stretch>
      </xdr:blipFill>
      <xdr:spPr>
        <a:xfrm>
          <a:off x="419100" y="4781550"/>
          <a:ext cx="952500" cy="952500"/>
        </a:xfrm>
        <a:prstGeom prst="rect">
          <a:avLst/>
        </a:prstGeom>
        <a:noFill/>
        <a:ln w="9525" cmpd="sng">
          <a:noFill/>
        </a:ln>
      </xdr:spPr>
    </xdr:pic>
    <xdr:clientData/>
  </xdr:twoCellAnchor>
  <xdr:twoCellAnchor editAs="oneCell">
    <xdr:from>
      <xdr:col>1</xdr:col>
      <xdr:colOff>19050</xdr:colOff>
      <xdr:row>0</xdr:row>
      <xdr:rowOff>66675</xdr:rowOff>
    </xdr:from>
    <xdr:to>
      <xdr:col>3</xdr:col>
      <xdr:colOff>76200</xdr:colOff>
      <xdr:row>3</xdr:row>
      <xdr:rowOff>66675</xdr:rowOff>
    </xdr:to>
    <xdr:pic>
      <xdr:nvPicPr>
        <xdr:cNvPr id="137" name="Picture 455"/>
        <xdr:cNvPicPr preferRelativeResize="1">
          <a:picLocks noChangeAspect="1"/>
        </xdr:cNvPicPr>
      </xdr:nvPicPr>
      <xdr:blipFill>
        <a:blip r:embed="rId136"/>
        <a:stretch>
          <a:fillRect/>
        </a:stretch>
      </xdr:blipFill>
      <xdr:spPr>
        <a:xfrm>
          <a:off x="314325" y="66675"/>
          <a:ext cx="1885950" cy="828675"/>
        </a:xfrm>
        <a:prstGeom prst="rect">
          <a:avLst/>
        </a:prstGeom>
        <a:noFill/>
        <a:ln w="9525" cmpd="sng">
          <a:noFill/>
        </a:ln>
      </xdr:spPr>
    </xdr:pic>
    <xdr:clientData/>
  </xdr:twoCellAnchor>
  <xdr:twoCellAnchor editAs="oneCell">
    <xdr:from>
      <xdr:col>1</xdr:col>
      <xdr:colOff>133350</xdr:colOff>
      <xdr:row>303</xdr:row>
      <xdr:rowOff>142875</xdr:rowOff>
    </xdr:from>
    <xdr:to>
      <xdr:col>1</xdr:col>
      <xdr:colOff>1085850</xdr:colOff>
      <xdr:row>309</xdr:row>
      <xdr:rowOff>123825</xdr:rowOff>
    </xdr:to>
    <xdr:pic>
      <xdr:nvPicPr>
        <xdr:cNvPr id="138" name="Picture 457"/>
        <xdr:cNvPicPr preferRelativeResize="1">
          <a:picLocks noChangeAspect="1"/>
        </xdr:cNvPicPr>
      </xdr:nvPicPr>
      <xdr:blipFill>
        <a:blip r:embed="rId137"/>
        <a:stretch>
          <a:fillRect/>
        </a:stretch>
      </xdr:blipFill>
      <xdr:spPr>
        <a:xfrm>
          <a:off x="428625" y="49482375"/>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Q351"/>
  <sheetViews>
    <sheetView tabSelected="1" workbookViewId="0" topLeftCell="A1">
      <pane ySplit="3" topLeftCell="BM307" activePane="bottomLeft" state="frozen"/>
      <selection pane="topLeft" activeCell="A1" sqref="A1"/>
      <selection pane="bottomLeft" activeCell="D324" sqref="D324"/>
    </sheetView>
  </sheetViews>
  <sheetFormatPr defaultColWidth="9.140625" defaultRowHeight="12.75"/>
  <cols>
    <col min="1" max="1" width="4.421875" style="2" customWidth="1"/>
    <col min="2" max="2" width="18.7109375" style="2" customWidth="1"/>
    <col min="3" max="3" width="8.7109375" style="2" customWidth="1"/>
    <col min="4" max="4" width="18.7109375" style="2" customWidth="1"/>
    <col min="5" max="5" width="8.7109375" style="2" customWidth="1"/>
    <col min="6" max="6" width="18.7109375" style="2" customWidth="1"/>
    <col min="7" max="7" width="8.7109375" style="2" customWidth="1"/>
    <col min="8" max="8" width="18.7109375" style="2" customWidth="1"/>
    <col min="9" max="9" width="8.7109375" style="2" customWidth="1"/>
    <col min="10" max="10" width="18.7109375" style="2" customWidth="1"/>
    <col min="11" max="16384" width="13.7109375" style="2" customWidth="1"/>
  </cols>
  <sheetData>
    <row r="1" ht="12.75"/>
    <row r="2" spans="6:10" ht="26.25">
      <c r="F2" s="3"/>
      <c r="G2" s="11" t="s">
        <v>0</v>
      </c>
      <c r="H2" s="12"/>
      <c r="I2" s="13"/>
      <c r="J2" s="8">
        <f>SUM(L1:L349)/135</f>
        <v>0</v>
      </c>
    </row>
    <row r="3" spans="7:10" ht="26.25">
      <c r="G3" s="14" t="str">
        <f>IF(J2&lt;=25%,"IGNORANTE DE LA VIDA",IF(J2&lt;=50%,"APAÑAO",IF(J2&lt;=75%,"LISTILLO",IF(J2&lt;#REF!%,"MAQUINA TOTAL",IF(J2=100%,"¡TRAMPOSO!",)))))</f>
        <v>IGNORANTE DE LA VIDA</v>
      </c>
      <c r="H3" s="14"/>
      <c r="I3" s="14"/>
      <c r="J3" s="14"/>
    </row>
    <row r="4" ht="12.75"/>
    <row r="5" ht="12.75">
      <c r="J5" s="9"/>
    </row>
    <row r="6" ht="12.75"/>
    <row r="7" ht="12.75"/>
    <row r="8" ht="12.75"/>
    <row r="9" ht="12.75"/>
    <row r="10" ht="12.75"/>
    <row r="11" ht="12.75"/>
    <row r="12" ht="12.75"/>
    <row r="13" ht="12.75"/>
    <row r="14" ht="12.75"/>
    <row r="15" ht="12.75"/>
    <row r="16" ht="12.75"/>
    <row r="17" ht="12.75"/>
    <row r="19" spans="2:10" s="4" customFormat="1" ht="12" customHeight="1">
      <c r="B19" s="10" t="s">
        <v>3</v>
      </c>
      <c r="C19" s="10"/>
      <c r="D19" s="10"/>
      <c r="E19" s="10"/>
      <c r="F19" s="10"/>
      <c r="G19" s="10"/>
      <c r="H19" s="10"/>
      <c r="I19" s="10"/>
      <c r="J19" s="10"/>
    </row>
    <row r="20" spans="2:10" s="4" customFormat="1" ht="12" customHeight="1">
      <c r="B20" s="10" t="s">
        <v>1</v>
      </c>
      <c r="C20" s="10"/>
      <c r="D20" s="10"/>
      <c r="E20" s="10"/>
      <c r="F20" s="10"/>
      <c r="G20" s="10"/>
      <c r="H20" s="10"/>
      <c r="I20" s="10"/>
      <c r="J20" s="10"/>
    </row>
    <row r="21" spans="2:10" s="4" customFormat="1" ht="12" customHeight="1">
      <c r="B21" s="10" t="s">
        <v>2</v>
      </c>
      <c r="C21" s="10"/>
      <c r="D21" s="10"/>
      <c r="E21" s="10"/>
      <c r="F21" s="10"/>
      <c r="G21" s="10"/>
      <c r="H21" s="10"/>
      <c r="I21" s="10"/>
      <c r="J21" s="10"/>
    </row>
    <row r="22" spans="2:10" s="4" customFormat="1" ht="12" customHeight="1">
      <c r="B22" s="10" t="s">
        <v>4</v>
      </c>
      <c r="C22" s="10"/>
      <c r="D22" s="10"/>
      <c r="E22" s="10"/>
      <c r="F22" s="10"/>
      <c r="G22" s="10"/>
      <c r="H22" s="10"/>
      <c r="I22" s="10"/>
      <c r="J22" s="10"/>
    </row>
    <row r="23" spans="2:10" s="4" customFormat="1" ht="12" customHeight="1">
      <c r="B23" s="10" t="s">
        <v>5</v>
      </c>
      <c r="C23" s="10"/>
      <c r="D23" s="10"/>
      <c r="E23" s="10"/>
      <c r="F23" s="10"/>
      <c r="G23" s="10"/>
      <c r="H23" s="10"/>
      <c r="I23" s="10"/>
      <c r="J23" s="10"/>
    </row>
    <row r="24" spans="2:10" s="4" customFormat="1" ht="12" customHeight="1">
      <c r="B24" s="10" t="s">
        <v>6</v>
      </c>
      <c r="C24" s="10"/>
      <c r="D24" s="10"/>
      <c r="E24" s="10"/>
      <c r="F24" s="10"/>
      <c r="G24" s="10"/>
      <c r="H24" s="10"/>
      <c r="I24" s="10"/>
      <c r="J24" s="10"/>
    </row>
    <row r="25" spans="2:10" s="4" customFormat="1" ht="12" customHeight="1">
      <c r="B25" s="10" t="s">
        <v>7</v>
      </c>
      <c r="C25" s="10"/>
      <c r="D25" s="10"/>
      <c r="E25" s="10"/>
      <c r="F25" s="10"/>
      <c r="G25" s="10"/>
      <c r="H25" s="10"/>
      <c r="I25" s="10"/>
      <c r="J25" s="10"/>
    </row>
    <row r="26" s="4" customFormat="1" ht="12" customHeight="1"/>
    <row r="28" spans="1:251" s="1" customFormat="1" ht="12.75">
      <c r="A28" s="2"/>
      <c r="C28" s="2"/>
      <c r="E28" s="2"/>
      <c r="G28" s="2"/>
      <c r="I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row>
    <row r="29" spans="1:251" s="1" customFormat="1" ht="12.75">
      <c r="A29" s="2"/>
      <c r="C29" s="2"/>
      <c r="E29" s="2"/>
      <c r="G29" s="2"/>
      <c r="I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row>
    <row r="30" spans="1:251" s="1" customFormat="1" ht="12.75">
      <c r="A30" s="2"/>
      <c r="C30" s="2"/>
      <c r="E30" s="2"/>
      <c r="G30" s="2"/>
      <c r="I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row>
    <row r="31" spans="1:251" s="1" customFormat="1" ht="12.75">
      <c r="A31" s="2"/>
      <c r="C31" s="2"/>
      <c r="E31" s="2"/>
      <c r="G31" s="2"/>
      <c r="I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row>
    <row r="32" spans="1:251" s="1" customFormat="1" ht="12.75">
      <c r="A32" s="2"/>
      <c r="C32" s="2"/>
      <c r="E32" s="2"/>
      <c r="G32" s="2"/>
      <c r="I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row>
    <row r="33" spans="1:251" s="1" customFormat="1" ht="12.75">
      <c r="A33" s="2"/>
      <c r="C33" s="2"/>
      <c r="E33" s="2"/>
      <c r="G33" s="2"/>
      <c r="I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row>
    <row r="34" spans="1:251" s="1" customFormat="1" ht="12.75">
      <c r="A34" s="2"/>
      <c r="C34" s="2"/>
      <c r="E34" s="2"/>
      <c r="G34" s="2"/>
      <c r="I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row>
    <row r="35" spans="1:251" s="1" customFormat="1" ht="12.75">
      <c r="A35" s="2"/>
      <c r="B35" s="1">
        <v>1</v>
      </c>
      <c r="C35" s="2"/>
      <c r="D35" s="1">
        <v>2</v>
      </c>
      <c r="E35" s="2"/>
      <c r="F35" s="1">
        <v>3</v>
      </c>
      <c r="G35" s="2"/>
      <c r="H35" s="1">
        <v>4</v>
      </c>
      <c r="I35" s="2"/>
      <c r="J35" s="1">
        <v>5</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row>
    <row r="36" spans="1:251" s="7" customFormat="1" ht="12.75">
      <c r="A36" s="2"/>
      <c r="B36" s="6"/>
      <c r="C36" s="2"/>
      <c r="D36" s="6"/>
      <c r="E36" s="2"/>
      <c r="F36" s="6"/>
      <c r="G36" s="2"/>
      <c r="H36" s="6"/>
      <c r="I36" s="2"/>
      <c r="J36" s="6"/>
      <c r="K36" s="2"/>
      <c r="L36" s="2"/>
      <c r="M36" s="2"/>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s="1" customFormat="1" ht="12.75">
      <c r="A37" s="2"/>
      <c r="B37" s="1" t="str">
        <f>IF(B36="super greg","CORRECTO!",IF(B36="supergreg","CORRECTO!",IF(ISNA(MATCH("*greg*",B36,0)),"INCORRECTO","CASI")))</f>
        <v>INCORRECTO</v>
      </c>
      <c r="C37" s="2"/>
      <c r="D37" s="1" t="str">
        <f>IF(D36="Katori Shingo","CORRECTO!",IF(D36="Shingo Katori","CORRECTO!",IF(D36="Katori","CORRECTO!",IF(D36="Shingo","CORRECTO!",IF(ISNA(MATCH("*kator*",D36,0)),"INCORRECTO","CASI")))))</f>
        <v>INCORRECTO</v>
      </c>
      <c r="E37" s="2"/>
      <c r="F37" s="1" t="str">
        <f>IF(F36="Alf Poier","CORRECTO!",IF(ISNA(MATCH("*alf*",F36,0)),"INCORRECTO","CASI"))</f>
        <v>INCORRECTO</v>
      </c>
      <c r="G37" s="2"/>
      <c r="H37" s="1" t="str">
        <f>IF(H36="terry pratchett","CORRECTO!",IF(ISNA(MATCH("*pratchet*",H36,0)),"INCORRECTO","CASI"))</f>
        <v>INCORRECTO</v>
      </c>
      <c r="I37" s="2"/>
      <c r="J37" s="1" t="str">
        <f>IF(J36="juan pablo I","CORRECTO!",IF(J36="el papa","CORRECTO!",IF(J36="papa juan pablo I","CORRECTO!",IF(J36="karol wojtyla","CORRECTO!",IF(ISNA(MATCH("*papa*",J36,0)),"INCORRECTO","CASI")))))</f>
        <v>INCORRECTO</v>
      </c>
      <c r="K37" s="2"/>
      <c r="L37" s="2">
        <f>COUNTIF(A37:K37,"CORRECTO!")</f>
        <v>0</v>
      </c>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row>
    <row r="40" spans="1:251" s="1" customFormat="1" ht="12.75">
      <c r="A40" s="2"/>
      <c r="C40" s="2"/>
      <c r="E40" s="2"/>
      <c r="G40" s="2"/>
      <c r="I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row>
    <row r="41" spans="1:251" s="1" customFormat="1" ht="12.75">
      <c r="A41" s="2"/>
      <c r="C41" s="2"/>
      <c r="E41" s="2"/>
      <c r="G41" s="2"/>
      <c r="I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row>
    <row r="42" spans="1:251" s="1" customFormat="1" ht="12.75">
      <c r="A42" s="2"/>
      <c r="C42" s="2"/>
      <c r="E42" s="2"/>
      <c r="G42" s="2"/>
      <c r="I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row>
    <row r="43" spans="1:251" s="1" customFormat="1" ht="12.75">
      <c r="A43" s="2"/>
      <c r="C43" s="2"/>
      <c r="E43" s="2"/>
      <c r="G43" s="2"/>
      <c r="I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row>
    <row r="44" spans="1:251" s="1" customFormat="1" ht="12.75">
      <c r="A44" s="2"/>
      <c r="C44" s="2"/>
      <c r="E44" s="2"/>
      <c r="G44" s="2"/>
      <c r="I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row>
    <row r="45" spans="1:251" s="1" customFormat="1" ht="12.75">
      <c r="A45" s="2"/>
      <c r="C45" s="2"/>
      <c r="E45" s="2"/>
      <c r="G45" s="2"/>
      <c r="I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row>
    <row r="46" spans="1:251" s="1" customFormat="1" ht="12.75">
      <c r="A46" s="2"/>
      <c r="C46" s="2"/>
      <c r="E46" s="2"/>
      <c r="G46" s="2"/>
      <c r="I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row>
    <row r="47" spans="1:251" s="1" customFormat="1" ht="12.75">
      <c r="A47" s="2"/>
      <c r="B47" s="1">
        <v>6</v>
      </c>
      <c r="C47" s="2"/>
      <c r="D47" s="1">
        <v>7</v>
      </c>
      <c r="E47" s="2"/>
      <c r="F47" s="1">
        <v>8</v>
      </c>
      <c r="G47" s="2"/>
      <c r="H47" s="1">
        <v>9</v>
      </c>
      <c r="I47" s="2"/>
      <c r="J47" s="1">
        <v>10</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row>
    <row r="48" spans="1:251" s="7" customFormat="1" ht="12.75">
      <c r="A48" s="2"/>
      <c r="B48" s="6"/>
      <c r="C48" s="2"/>
      <c r="D48" s="6"/>
      <c r="E48" s="2"/>
      <c r="F48" s="6"/>
      <c r="G48" s="2"/>
      <c r="H48" s="6"/>
      <c r="I48" s="2"/>
      <c r="J48" s="6"/>
      <c r="K48" s="2"/>
      <c r="L48" s="2"/>
      <c r="M48" s="2"/>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pans="1:251" s="1" customFormat="1" ht="12.75">
      <c r="A49" s="2"/>
      <c r="B49" s="1" t="str">
        <f>IF(B48="joaquin lucky","CORRECTO!",IF(B48="lucky","CORRECTO!",IF(B48="joaquin luqui","CORRECTO!",IF(ISNA(MATCH("*joaq",B48,0)),"INCORRECTO","CASI"))))</f>
        <v>INCORRECTO</v>
      </c>
      <c r="C49" s="2"/>
      <c r="D49" s="1" t="str">
        <f>IF(D48="carmen de mairena","CORRECTO!",IF(D48="carmen mairena","CORRECTO!",IF(ISNA(MATCH("*mairena*",D48,0)),"INCORRECTO","CASI")))</f>
        <v>INCORRECTO</v>
      </c>
      <c r="E49" s="2"/>
      <c r="F49" s="1" t="str">
        <f>IF(F48="tiburon","CORRECTO!",IF(F48="jaws","CORRECTO!",IF(ISNA(MATCH("*tiburon*",F48,0)),"INCORRECTO","CORRECTO!")))</f>
        <v>INCORRECTO</v>
      </c>
      <c r="G49" s="2"/>
      <c r="H49" s="1" t="str">
        <f>IF(H48="super taldo","CORRECTO!",IF(ISNA(MATCH("*taldo*",H48,0)),"INCORRECTO","CORRECTO!"))</f>
        <v>INCORRECTO</v>
      </c>
      <c r="I49" s="2"/>
      <c r="J49" s="1" t="str">
        <f>IF(J48="nezz","CORRECTO!",IF(J48="internezz","CORRECTO!",IF(ISNA(MATCH("*nestor*",J48,0)),"INCORRECTO","CORRECTO!")))</f>
        <v>INCORRECTO</v>
      </c>
      <c r="K49" s="2"/>
      <c r="L49" s="2">
        <f>COUNTIF(A49:K49,"CORRECTO!")</f>
        <v>0</v>
      </c>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row>
    <row r="52" spans="1:251" s="1" customFormat="1" ht="12.75">
      <c r="A52" s="2"/>
      <c r="C52" s="2"/>
      <c r="E52" s="2"/>
      <c r="G52" s="2"/>
      <c r="I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s="1" customFormat="1" ht="12.75">
      <c r="A53" s="2"/>
      <c r="C53" s="2"/>
      <c r="E53" s="2"/>
      <c r="G53" s="2"/>
      <c r="I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row>
    <row r="54" spans="1:251" s="1" customFormat="1" ht="12.75">
      <c r="A54" s="2"/>
      <c r="C54" s="2"/>
      <c r="E54" s="2"/>
      <c r="G54" s="2"/>
      <c r="I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row>
    <row r="55" spans="1:251" s="1" customFormat="1" ht="12.75">
      <c r="A55" s="2"/>
      <c r="C55" s="2"/>
      <c r="E55" s="2"/>
      <c r="G55" s="2"/>
      <c r="I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row>
    <row r="56" spans="1:251" s="1" customFormat="1" ht="12.75">
      <c r="A56" s="2"/>
      <c r="C56" s="2"/>
      <c r="E56" s="2"/>
      <c r="G56" s="2"/>
      <c r="I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row>
    <row r="57" spans="1:251" s="1" customFormat="1" ht="12.75">
      <c r="A57" s="2"/>
      <c r="C57" s="2"/>
      <c r="E57" s="2"/>
      <c r="G57" s="2"/>
      <c r="I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row>
    <row r="58" spans="1:251" s="1" customFormat="1" ht="13.5" customHeight="1">
      <c r="A58" s="2"/>
      <c r="C58" s="2"/>
      <c r="E58" s="2"/>
      <c r="G58" s="2"/>
      <c r="I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row>
    <row r="59" spans="1:251" s="7" customFormat="1" ht="12.75">
      <c r="A59" s="2"/>
      <c r="B59" s="1">
        <v>11</v>
      </c>
      <c r="C59" s="2"/>
      <c r="D59" s="1">
        <v>12</v>
      </c>
      <c r="E59" s="2"/>
      <c r="F59" s="1">
        <v>13</v>
      </c>
      <c r="G59" s="2"/>
      <c r="H59" s="1">
        <v>14</v>
      </c>
      <c r="I59" s="2"/>
      <c r="J59" s="1">
        <v>15</v>
      </c>
      <c r="K59" s="2"/>
      <c r="L59" s="2"/>
      <c r="M59" s="2"/>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row>
    <row r="60" spans="1:251" s="1" customFormat="1" ht="12.75">
      <c r="A60" s="2"/>
      <c r="B60" s="6"/>
      <c r="C60" s="2"/>
      <c r="D60" s="6"/>
      <c r="E60" s="2"/>
      <c r="F60" s="6"/>
      <c r="G60" s="2"/>
      <c r="H60" s="6"/>
      <c r="I60" s="2"/>
      <c r="J60" s="6"/>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row>
    <row r="61" spans="2:12" ht="12.75">
      <c r="B61" s="1" t="str">
        <f>IF(B60="william hung","CORRECTO!",IF(ISNA(MATCH("*hung*",B60,0)),"INCORRECTO","CASI"))</f>
        <v>INCORRECTO</v>
      </c>
      <c r="D61" s="1" t="str">
        <f>IF(D60="marilyn monroe","CORRECTO!",IF(D60="marilyn","CORRECTO!",IF(D60="norma jean","CORRECTO!",IF(ISNA(MATCH("*maril*",D60,0)),"INCORRECTO","CASI"))))</f>
        <v>INCORRECTO</v>
      </c>
      <c r="F61" s="1" t="str">
        <f>IF(F60="matias prats","CORRECTO!",IF(F60="matias prats padre","CORRECTO!",IF(ISNA(MATCH("*prats*",F60,0)),"INCORRECTO","CASI")))</f>
        <v>INCORRECTO</v>
      </c>
      <c r="H61" s="1" t="str">
        <f>IF(H60="ramones","CORRECTO!",IF(H60="los ramones","CORRECTO!",IF(H60="the ramones","CORRECTO!",IF(ISNA(MATCH("*ramon*",H60,0)),"INCORRECTO","CASI"))))</f>
        <v>INCORRECTO</v>
      </c>
      <c r="J61" s="1" t="str">
        <f>IF(J60="tunco","CORRECTO!",IF(J60="tunco el perro que habla","CORRECTO!",IF(ISNA(MATCH("*habla*",J60,0)),"INCORRECTO","CASI")))</f>
        <v>INCORRECTO</v>
      </c>
      <c r="L61" s="2">
        <f>COUNTIF(A61:K61,"CORRECTO!")</f>
        <v>0</v>
      </c>
    </row>
    <row r="63" spans="1:251" s="1" customFormat="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row>
    <row r="64" spans="1:251" s="1" customFormat="1" ht="12.75">
      <c r="A64" s="2"/>
      <c r="C64" s="2"/>
      <c r="E64" s="2"/>
      <c r="G64" s="2"/>
      <c r="I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row>
    <row r="65" spans="1:251" s="1" customFormat="1" ht="12.75">
      <c r="A65" s="2"/>
      <c r="C65" s="2"/>
      <c r="E65" s="2"/>
      <c r="G65" s="2"/>
      <c r="I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row>
    <row r="66" spans="1:251" s="1" customFormat="1" ht="12.75">
      <c r="A66" s="2"/>
      <c r="C66" s="2"/>
      <c r="E66" s="2"/>
      <c r="G66" s="2"/>
      <c r="I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row>
    <row r="67" spans="1:251" s="1" customFormat="1" ht="12.75">
      <c r="A67" s="2"/>
      <c r="C67" s="2"/>
      <c r="E67" s="2"/>
      <c r="G67" s="2"/>
      <c r="I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row>
    <row r="68" spans="1:251" s="1" customFormat="1" ht="12.75">
      <c r="A68" s="2"/>
      <c r="C68" s="2"/>
      <c r="E68" s="2"/>
      <c r="G68" s="2"/>
      <c r="I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row>
    <row r="69" spans="1:251" s="1" customFormat="1" ht="12.75">
      <c r="A69" s="2"/>
      <c r="C69" s="2"/>
      <c r="E69" s="2"/>
      <c r="G69" s="2"/>
      <c r="I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row>
    <row r="70" spans="1:251" s="1" customFormat="1" ht="12.75">
      <c r="A70" s="2"/>
      <c r="C70" s="2"/>
      <c r="E70" s="2"/>
      <c r="G70" s="2"/>
      <c r="I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row>
    <row r="71" spans="2:10" ht="12.75">
      <c r="B71" s="1">
        <v>16</v>
      </c>
      <c r="D71" s="1">
        <v>17</v>
      </c>
      <c r="F71" s="1">
        <v>18</v>
      </c>
      <c r="H71" s="1">
        <v>19</v>
      </c>
      <c r="J71" s="1">
        <v>20</v>
      </c>
    </row>
    <row r="72" spans="1:251" s="1" customFormat="1" ht="12.75">
      <c r="A72" s="2"/>
      <c r="B72" s="6"/>
      <c r="C72" s="2"/>
      <c r="D72" s="6"/>
      <c r="E72" s="2"/>
      <c r="F72" s="6"/>
      <c r="G72" s="2"/>
      <c r="H72" s="6"/>
      <c r="I72" s="2"/>
      <c r="J72" s="6"/>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row>
    <row r="73" spans="1:251" s="1" customFormat="1" ht="12.75">
      <c r="A73" s="2"/>
      <c r="B73" s="1" t="str">
        <f>IF(B72="el Loco Gatti","CORRECTO!",IF(B72="Loco Gatti","CORRECTO!",IF(B72="Gatti","CORRECTO!",IF(ISNA(MATCH("*gati*",B72,0)),"INCORRECTO","CASI"))))</f>
        <v>INCORRECTO</v>
      </c>
      <c r="C73" s="2"/>
      <c r="D73" s="1" t="str">
        <f>IF(D72="Eric Moussambani","CORRECTO!",IF(D72="Moussambani","CORRECTO!",IF(ISNA(MATCH("*sambani*",D72,0)),"INCORRECTO","CASI")))</f>
        <v>INCORRECTO</v>
      </c>
      <c r="E73" s="2"/>
      <c r="F73" s="1" t="str">
        <f>IF(F72="Ellen Feiss","CORRECTO!",IF(ISNA(MATCH("*feis*",F72,0)),"INCORRECTO","CASI"))</f>
        <v>INCORRECTO</v>
      </c>
      <c r="G73" s="2"/>
      <c r="H73" s="1" t="str">
        <f>IF(H72="falconetti","CORRECTO!",IF(H72="William Smith","CORRECTO!",IF(ISNA(MATCH("*falconet*",H72,0)),"INCORRECTO","CASI")))</f>
        <v>INCORRECTO</v>
      </c>
      <c r="I73" s="2"/>
      <c r="J73" s="1" t="str">
        <f>IF(J72="falete","CORRECTO!",IF(ISNA(MATCH("*fal*",J72,0)),"INCORRECTO","CASI"))</f>
        <v>INCORRECTO</v>
      </c>
      <c r="K73" s="2"/>
      <c r="L73" s="2">
        <f>COUNTIF(A73:K73,"CORRECTO!")</f>
        <v>0</v>
      </c>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row>
    <row r="74" spans="1:251" s="1" customFormat="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row>
    <row r="75" spans="1:251" s="1" customFormat="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row>
    <row r="76" spans="1:251" s="1" customFormat="1" ht="12.75">
      <c r="A76" s="2"/>
      <c r="C76" s="2"/>
      <c r="E76" s="2"/>
      <c r="G76" s="2"/>
      <c r="I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row>
    <row r="77" spans="1:251" s="1" customFormat="1" ht="12.75">
      <c r="A77" s="2"/>
      <c r="C77" s="2"/>
      <c r="E77" s="2"/>
      <c r="G77" s="2"/>
      <c r="I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row>
    <row r="78" spans="1:251" s="1" customFormat="1" ht="12.75">
      <c r="A78" s="2"/>
      <c r="C78" s="2"/>
      <c r="E78" s="2"/>
      <c r="G78" s="2"/>
      <c r="I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row>
    <row r="79" spans="1:251" s="1" customFormat="1" ht="12.75">
      <c r="A79" s="2"/>
      <c r="C79" s="2"/>
      <c r="E79" s="2"/>
      <c r="G79" s="2"/>
      <c r="I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row>
    <row r="80" spans="1:251" s="1" customFormat="1" ht="12.75">
      <c r="A80" s="2"/>
      <c r="C80" s="2"/>
      <c r="E80" s="2"/>
      <c r="G80" s="2"/>
      <c r="I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row>
    <row r="81" spans="1:251" s="1" customFormat="1" ht="12.75">
      <c r="A81" s="2"/>
      <c r="C81" s="2"/>
      <c r="E81" s="2"/>
      <c r="G81" s="2"/>
      <c r="I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row>
    <row r="82" spans="1:251" s="1" customFormat="1" ht="12.75">
      <c r="A82" s="2"/>
      <c r="C82" s="2"/>
      <c r="E82" s="2"/>
      <c r="G82" s="2"/>
      <c r="I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row>
    <row r="83" spans="1:251" s="1" customFormat="1" ht="12.75">
      <c r="A83" s="2"/>
      <c r="B83" s="1">
        <v>21</v>
      </c>
      <c r="C83" s="2"/>
      <c r="D83" s="1">
        <v>22</v>
      </c>
      <c r="E83" s="2"/>
      <c r="F83" s="1">
        <v>23</v>
      </c>
      <c r="G83" s="2"/>
      <c r="H83" s="1">
        <v>24</v>
      </c>
      <c r="I83" s="2"/>
      <c r="J83" s="1">
        <v>25</v>
      </c>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row>
    <row r="84" spans="1:251" s="1" customFormat="1" ht="12.75">
      <c r="A84" s="2"/>
      <c r="B84" s="6"/>
      <c r="C84" s="2"/>
      <c r="D84" s="6"/>
      <c r="E84" s="2"/>
      <c r="F84" s="6"/>
      <c r="G84" s="2"/>
      <c r="H84" s="6"/>
      <c r="I84" s="2"/>
      <c r="J84" s="6"/>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row>
    <row r="85" spans="1:251" s="7" customFormat="1" ht="12.75">
      <c r="A85" s="2"/>
      <c r="B85" s="1" t="str">
        <f>IF(B84="don king","CORRECTO!",IF(ISNA(MATCH("*king*",B84,0)),"INCORRECTO","CASI"))</f>
        <v>INCORRECTO</v>
      </c>
      <c r="C85" s="2"/>
      <c r="D85" s="1" t="str">
        <f>IF(D84="domo kun","CORRECTO!",IF(D84="domokun","CORRECTO!",IF(ISNA(MATCH("*domo*",D84,0)),"INCORRECTO","CASI")))</f>
        <v>INCORRECTO</v>
      </c>
      <c r="E85" s="2"/>
      <c r="F85" s="1" t="str">
        <f>IF(F84="losantos","CORRECTO!",IF(F84="jimenez losantos","CORRECTO!",IF(F84="federico jimenez losantos","CORRECTO!",IF(F84="don federico jimenez losantos","CORRECTO!",IF(ISNA(MATCH("*santos*",F84,0)),"INCORRECTO","CASI")))))</f>
        <v>INCORRECTO</v>
      </c>
      <c r="G85" s="2"/>
      <c r="H85" s="1" t="str">
        <f>IF(H84="Huggy Bear","CORRECTO!",IF(H84="antonio fargas","CORRECTO!",IF(ISNA(MATCH("*bear*",H84,0)),"INCORRECTO","CASI")))</f>
        <v>INCORRECTO</v>
      </c>
      <c r="I85" s="2"/>
      <c r="J85" s="1" t="str">
        <f>IF(J84="rubik","CORRECTO!",IF(J84="Erno Rubik","CORRECTO!",IF(ISNA(MATCH("*rubi*",J84,0)),"INCORRECTO","CASI")))</f>
        <v>INCORRECTO</v>
      </c>
      <c r="K85" s="2"/>
      <c r="L85" s="2">
        <f>COUNTIF(A85:K85,"CORRECTO!")</f>
        <v>0</v>
      </c>
      <c r="M85" s="2"/>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row>
    <row r="86" spans="1:251" s="1" customFormat="1" ht="12.75">
      <c r="A86" s="2"/>
      <c r="B86" s="2"/>
      <c r="C86" s="2"/>
      <c r="D86" s="2"/>
      <c r="E86" s="2"/>
      <c r="F86" s="2"/>
      <c r="G86" s="2"/>
      <c r="H86" s="2"/>
      <c r="I86" s="2"/>
      <c r="J86" s="2"/>
      <c r="K86" s="2"/>
      <c r="L86" s="2">
        <f>COUNTIF(A73:K73,"CORRECTO!")</f>
        <v>0</v>
      </c>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row>
    <row r="88" spans="2:10" ht="12.75">
      <c r="B88" s="1"/>
      <c r="D88" s="1"/>
      <c r="F88" s="1"/>
      <c r="H88" s="1"/>
      <c r="J88" s="1"/>
    </row>
    <row r="89" spans="1:251" s="1" customFormat="1" ht="12.75">
      <c r="A89" s="2"/>
      <c r="C89" s="2"/>
      <c r="E89" s="2"/>
      <c r="G89" s="2"/>
      <c r="I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row>
    <row r="90" spans="1:251" s="1" customFormat="1" ht="12.75">
      <c r="A90" s="2"/>
      <c r="C90" s="2"/>
      <c r="E90" s="2"/>
      <c r="G90" s="2"/>
      <c r="I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row>
    <row r="91" spans="1:251" s="1" customFormat="1" ht="12.75">
      <c r="A91" s="2"/>
      <c r="C91" s="2"/>
      <c r="E91" s="2"/>
      <c r="G91" s="2"/>
      <c r="I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row>
    <row r="92" spans="1:251" s="1" customFormat="1" ht="12.75">
      <c r="A92" s="2"/>
      <c r="C92" s="2"/>
      <c r="E92" s="2"/>
      <c r="G92" s="2"/>
      <c r="I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row>
    <row r="93" spans="1:251" s="1" customFormat="1" ht="12.75">
      <c r="A93" s="2"/>
      <c r="C93" s="2"/>
      <c r="E93" s="2"/>
      <c r="G93" s="2"/>
      <c r="I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row>
    <row r="94" spans="1:251" s="1" customFormat="1" ht="12.75">
      <c r="A94" s="2"/>
      <c r="C94" s="2"/>
      <c r="E94" s="2"/>
      <c r="G94" s="2"/>
      <c r="I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row>
    <row r="95" spans="1:251" s="7" customFormat="1" ht="12.75">
      <c r="A95" s="2"/>
      <c r="B95" s="1">
        <v>26</v>
      </c>
      <c r="C95" s="2"/>
      <c r="D95" s="1">
        <v>27</v>
      </c>
      <c r="E95" s="2"/>
      <c r="F95" s="1">
        <v>28</v>
      </c>
      <c r="G95" s="2"/>
      <c r="H95" s="1">
        <v>29</v>
      </c>
      <c r="I95" s="2"/>
      <c r="J95" s="1">
        <v>30</v>
      </c>
      <c r="K95" s="2"/>
      <c r="L95" s="2"/>
      <c r="M95" s="2"/>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row>
    <row r="96" spans="1:251" s="1" customFormat="1" ht="12.75">
      <c r="A96" s="2"/>
      <c r="B96" s="6"/>
      <c r="C96" s="2"/>
      <c r="D96" s="6"/>
      <c r="E96" s="2"/>
      <c r="F96" s="6"/>
      <c r="G96" s="2"/>
      <c r="H96" s="6"/>
      <c r="I96" s="2"/>
      <c r="J96" s="6"/>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row>
    <row r="97" spans="2:12" ht="12.75">
      <c r="B97" s="1" t="str">
        <f>IF(B96="marichalar","CORRECTO!",IF(B96="jaime de marichalar","CORRECTO!",IF(B96="don jaime de marichalar","CORRECTO!",IF(ISNA(MATCH("*marichal*",B96,0)),"INCORRECTO","CASI"))))</f>
        <v>INCORRECTO</v>
      </c>
      <c r="D97" s="1" t="str">
        <f>IF(D96="Jacques Tati","CORRECTO!",IF(D96="Monsieur Hulot","CORRECTO!",IF(D96="Hulot","CORRECTO!",IF(ISNA(MATCH("*tati*",D96,0)),"INCORRECTO","CASI"))))</f>
        <v>INCORRECTO</v>
      </c>
      <c r="F97" s="1" t="str">
        <f>IF(F96="Goldie Hawn","CORRECTO!",IF(ISNA(MATCH("*goldi*",F96,0)),"INCORRECTO","CASI"))</f>
        <v>INCORRECTO</v>
      </c>
      <c r="H97" s="1" t="str">
        <f>IF(H96="charlton heston","CORRECTO!",IF(ISNA(MATCH("*hesto*",H96,0)),"INCORRECTO","CASI"))</f>
        <v>INCORRECTO</v>
      </c>
      <c r="J97" s="1" t="str">
        <f>IF(J96="christopher reeve","CORRECTO!",IF(J96="reeve","CORRECTO!",IF(ISNA(MATCH("*cristo*",J96,0)),"INCORRECTO","CASI")))</f>
        <v>INCORRECTO</v>
      </c>
      <c r="L97" s="2">
        <f>COUNTIF(A97:K97,"CORRECTO!")</f>
        <v>0</v>
      </c>
    </row>
    <row r="99" spans="1:251" s="1" customFormat="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row>
    <row r="100" spans="1:251" s="1" customFormat="1" ht="12.75">
      <c r="A100" s="2"/>
      <c r="C100" s="2"/>
      <c r="E100" s="2"/>
      <c r="G100" s="2"/>
      <c r="I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row>
    <row r="101" spans="1:251" s="1" customFormat="1" ht="12.75">
      <c r="A101" s="2"/>
      <c r="C101" s="2"/>
      <c r="E101" s="2"/>
      <c r="G101" s="2"/>
      <c r="I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row>
    <row r="102" spans="1:251" s="1" customFormat="1" ht="12.75">
      <c r="A102" s="2"/>
      <c r="C102" s="2"/>
      <c r="E102" s="2"/>
      <c r="G102" s="2"/>
      <c r="I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row>
    <row r="103" spans="1:251" s="1" customFormat="1" ht="12.75">
      <c r="A103" s="2"/>
      <c r="C103" s="2"/>
      <c r="E103" s="2"/>
      <c r="G103" s="2"/>
      <c r="I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row>
    <row r="104" spans="1:251" s="1" customFormat="1" ht="12.75">
      <c r="A104" s="2"/>
      <c r="C104" s="2"/>
      <c r="E104" s="2"/>
      <c r="G104" s="2"/>
      <c r="I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row>
    <row r="105" spans="1:251" s="1" customFormat="1" ht="12.75">
      <c r="A105" s="2"/>
      <c r="C105" s="2"/>
      <c r="E105" s="2"/>
      <c r="G105" s="2"/>
      <c r="I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row>
    <row r="106" spans="1:251" s="1" customFormat="1" ht="12.75">
      <c r="A106" s="2"/>
      <c r="C106" s="2"/>
      <c r="E106" s="2"/>
      <c r="G106" s="2"/>
      <c r="I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row>
    <row r="107" spans="1:251" s="1" customFormat="1" ht="12.75">
      <c r="A107" s="2"/>
      <c r="B107" s="1">
        <v>31</v>
      </c>
      <c r="C107" s="2"/>
      <c r="D107" s="1">
        <v>32</v>
      </c>
      <c r="E107" s="2"/>
      <c r="F107" s="1">
        <v>33</v>
      </c>
      <c r="G107" s="2"/>
      <c r="H107" s="1">
        <v>34</v>
      </c>
      <c r="I107" s="2"/>
      <c r="J107" s="1">
        <v>35</v>
      </c>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row>
    <row r="108" spans="2:10" ht="12.75">
      <c r="B108" s="6"/>
      <c r="D108" s="6"/>
      <c r="F108" s="6"/>
      <c r="H108" s="6"/>
      <c r="J108" s="6"/>
    </row>
    <row r="109" spans="2:12" ht="12.75">
      <c r="B109" s="1" t="str">
        <f>IF(B108="las supremas de mostoles","CORRECTO!",IF(B108="supremas de mostoles","CORRECTO!",IF(ISNA(MATCH("*mostoles*",B108,0)),"INCORRECTO","CASI")))</f>
        <v>INCORRECTO</v>
      </c>
      <c r="D109" s="1" t="str">
        <f>IF(D108="The Temptations","CORRECTO!",IF(D108="Temptations","CORRECTO!",IF(ISNA(MATCH("*temp*",D108,0)),"INCORRECTO","CASI")))</f>
        <v>INCORRECTO</v>
      </c>
      <c r="F109" s="1" t="str">
        <f>IF(F108="boney m","CORRECTO!",IF(ISNA(MATCH("*boney*",F108,0)),"INCORRECTO","CASI"))</f>
        <v>INCORRECTO</v>
      </c>
      <c r="H109" s="1" t="str">
        <f>IF(H108="ort y dela","CORRECTO!",IF(H108="ort &amp; dela","CORRECTO!",IF(H108="ort and dela","CORRECTO!",IF(ISNA(MATCH("*bombo*",H108,0)),"INCORRECTO","CASI"))))</f>
        <v>INCORRECTO</v>
      </c>
      <c r="J109" s="1" t="str">
        <f>IF(J108="oink y piltrafa","CORRECTO!",IF(J108="oink y rafa piltrafa","CORRECTO!",IF(ISNA(MATCH("*piltrafa*oink*",J108,0)),"INCORRECTO","CORRECTO!")))</f>
        <v>INCORRECTO</v>
      </c>
      <c r="L109" s="2">
        <f>COUNTIF(A109:K109,"CORRECTO!")</f>
        <v>0</v>
      </c>
    </row>
    <row r="110" spans="1:251" s="1" customFormat="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row>
    <row r="111" spans="1:251" s="1" customFormat="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row>
    <row r="112" spans="1:251" s="1" customFormat="1" ht="12.75">
      <c r="A112" s="2"/>
      <c r="C112" s="2"/>
      <c r="E112" s="2"/>
      <c r="G112" s="2"/>
      <c r="I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row>
    <row r="113" spans="1:251" s="1" customFormat="1" ht="12.75">
      <c r="A113" s="2"/>
      <c r="C113" s="2"/>
      <c r="E113" s="2"/>
      <c r="G113" s="2"/>
      <c r="I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row>
    <row r="114" spans="1:251" s="1" customFormat="1" ht="12.75">
      <c r="A114" s="2"/>
      <c r="C114" s="2"/>
      <c r="E114" s="2"/>
      <c r="G114" s="2"/>
      <c r="I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row>
    <row r="115" spans="1:251" s="1" customFormat="1" ht="12.75">
      <c r="A115" s="2"/>
      <c r="C115" s="2"/>
      <c r="E115" s="2"/>
      <c r="G115" s="2"/>
      <c r="I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row>
    <row r="116" spans="1:251" s="1" customFormat="1" ht="12.75">
      <c r="A116" s="2"/>
      <c r="C116" s="2"/>
      <c r="E116" s="2"/>
      <c r="G116" s="2"/>
      <c r="I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row>
    <row r="117" spans="1:251" s="1" customFormat="1" ht="12.75">
      <c r="A117" s="2"/>
      <c r="C117" s="2"/>
      <c r="E117" s="2"/>
      <c r="G117" s="2"/>
      <c r="I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row>
    <row r="118" spans="1:251" s="1" customFormat="1" ht="12.75">
      <c r="A118" s="2"/>
      <c r="C118" s="2"/>
      <c r="E118" s="2"/>
      <c r="G118" s="2"/>
      <c r="I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row>
    <row r="119" spans="2:10" ht="12.75">
      <c r="B119" s="1">
        <v>36</v>
      </c>
      <c r="D119" s="1">
        <v>37</v>
      </c>
      <c r="F119" s="1">
        <v>38</v>
      </c>
      <c r="H119" s="1">
        <v>39</v>
      </c>
      <c r="J119" s="1">
        <v>40</v>
      </c>
    </row>
    <row r="120" spans="2:10" ht="12.75">
      <c r="B120" s="6"/>
      <c r="D120" s="6"/>
      <c r="F120" s="6"/>
      <c r="H120" s="6"/>
      <c r="J120" s="6"/>
    </row>
    <row r="121" spans="1:251" s="1" customFormat="1" ht="12.75">
      <c r="A121" s="2"/>
      <c r="B121" s="1" t="str">
        <f>IF(B120="ozzy","CORRECTO!",IF(B120="ozzy osbourne","CORRECTO!",IF(ISNA(MATCH("*ozy*",B120,0)),"INCORRECTO","CASI")))</f>
        <v>INCORRECTO</v>
      </c>
      <c r="C121" s="2"/>
      <c r="D121" s="1" t="str">
        <f>IF(D120="John Belushi","CORRECTO!",IF(D120="Belushi","CORRECTO!",IF(ISNA(MATCH("*belu*",D120,0)),"INCORRECTO","CASI")))</f>
        <v>INCORRECTO</v>
      </c>
      <c r="E121" s="2"/>
      <c r="F121" s="1" t="str">
        <f>IF(F120="Baldrick","CORRECTO!",IF(F120="Tony Robinson","CORRECTO!",IF(ISNA(MATCH("*baldric*",F120,0)),"INCORRECTO","CASI")))</f>
        <v>INCORRECTO</v>
      </c>
      <c r="G121" s="2"/>
      <c r="H121" s="1" t="str">
        <f>IF(H120="gañan","CORRECTO!",IF(H120="el gañan","CORRECTO!",IF(H120="sevilla","CORRECTO!",IF(H120="Ernesto Sevilla","CORRECTO!",IF(ISNA(MATCH("*gañ*",H120,0)),"INCORRECTO","CASI")))))</f>
        <v>INCORRECTO</v>
      </c>
      <c r="I121" s="2"/>
      <c r="J121" s="1" t="str">
        <f>IF(J120="Zappa","CORRECTO!",IF(J120="Frank Zappa","CORRECTO!",IF(ISNA(MATCH("*zap*",J120,0)),"INCORRECTO","CASI")))</f>
        <v>INCORRECTO</v>
      </c>
      <c r="K121" s="2"/>
      <c r="L121" s="2">
        <f>COUNTIF(A121:K121,"CORRECTO!")</f>
        <v>0</v>
      </c>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row>
    <row r="122" spans="1:251" s="1" customFormat="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row>
    <row r="123" spans="1:251" s="1" customFormat="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row>
    <row r="124" spans="1:251" s="1" customFormat="1" ht="12.75">
      <c r="A124" s="2"/>
      <c r="C124" s="2"/>
      <c r="E124" s="2"/>
      <c r="G124" s="2"/>
      <c r="I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row>
    <row r="125" spans="1:251" s="1" customFormat="1" ht="12.75">
      <c r="A125" s="2"/>
      <c r="C125" s="2"/>
      <c r="E125" s="2"/>
      <c r="G125" s="2"/>
      <c r="I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row>
    <row r="126" spans="1:251" s="1" customFormat="1" ht="12.75">
      <c r="A126" s="2"/>
      <c r="C126" s="2"/>
      <c r="E126" s="2"/>
      <c r="G126" s="2"/>
      <c r="I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row>
    <row r="127" spans="1:251" s="1" customFormat="1" ht="12.75">
      <c r="A127" s="2"/>
      <c r="C127" s="2"/>
      <c r="E127" s="2"/>
      <c r="G127" s="2"/>
      <c r="I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row>
    <row r="128" spans="1:251" s="1" customFormat="1" ht="12.75">
      <c r="A128" s="2"/>
      <c r="C128" s="2"/>
      <c r="E128" s="2"/>
      <c r="G128" s="2"/>
      <c r="I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row>
    <row r="129" spans="1:251" s="1" customFormat="1" ht="12.75">
      <c r="A129" s="2"/>
      <c r="C129" s="2"/>
      <c r="E129" s="2"/>
      <c r="G129" s="2"/>
      <c r="I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row>
    <row r="130" spans="1:251" s="1" customFormat="1" ht="12.75">
      <c r="A130" s="2"/>
      <c r="C130" s="2"/>
      <c r="E130" s="2"/>
      <c r="G130" s="2"/>
      <c r="I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row>
    <row r="131" spans="1:251" s="1" customFormat="1" ht="12.75">
      <c r="A131" s="2"/>
      <c r="B131" s="1">
        <v>41</v>
      </c>
      <c r="C131" s="2"/>
      <c r="D131" s="1">
        <v>42</v>
      </c>
      <c r="E131" s="2"/>
      <c r="F131" s="1">
        <v>43</v>
      </c>
      <c r="G131" s="2"/>
      <c r="H131" s="1">
        <v>44</v>
      </c>
      <c r="I131" s="2"/>
      <c r="J131" s="1">
        <v>45</v>
      </c>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row>
    <row r="132" spans="2:10" ht="12.75">
      <c r="B132" s="6"/>
      <c r="D132" s="6"/>
      <c r="F132" s="6"/>
      <c r="H132" s="6"/>
      <c r="J132" s="6"/>
    </row>
    <row r="133" spans="2:12" ht="12.75">
      <c r="B133" s="1" t="str">
        <f>IF(B132="jesulin","CORRECTO!",IF(B132="jesulin de ubrique","CORRECTO!",IF(B132="jesus janeiro bazan","CORRECTO!",IF(ISNA(MATCH("*jesu*",B132,0)),"INCORRECTO","CASI"))))</f>
        <v>INCORRECTO</v>
      </c>
      <c r="D133" s="1" t="str">
        <f>IF(D132="chema","CORRECTO!",IF(D132="chema el panadero","CORRECTO!",IF(D132="chema","juan sanchez",IF(ISNA(MATCH("*panadero*",D132,0)),"INCORRECTO","CASI"))))</f>
        <v>INCORRECTO</v>
      </c>
      <c r="F133" s="1" t="str">
        <f>IF(F132="Sr Roper","CORRECTO!",IF(ISNA(MATCH("*roper*",F132,0)),"INCORRECTO","CORRECTO!"))</f>
        <v>INCORRECTO</v>
      </c>
      <c r="H133" s="1" t="str">
        <f>IF(H132="pat morita","CORRECTO!",IF(H132="SEÑOR Miyagi","CORRECTO!",IF(ISNA(MATCH("*Miyagi*",H132,0)),"INCORRECTO","CORRECTO!")))</f>
        <v>INCORRECTO</v>
      </c>
      <c r="J133" s="1" t="str">
        <f>IF(J132="BLAIR","CORRECTO!",IF(J132="Tony blair","CORRECTO!",IF(ISNA(MATCH("*blai*",J132,0)),"INCORRECTO","CASI")))</f>
        <v>INCORRECTO</v>
      </c>
      <c r="L133" s="2">
        <f>COUNTIF(A133:K133,"CORRECTO!")</f>
        <v>0</v>
      </c>
    </row>
    <row r="134" spans="1:251" s="1" customFormat="1"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row>
    <row r="135" spans="1:251" s="1" customFormat="1"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row>
    <row r="136" spans="1:251" s="1" customFormat="1" ht="12.75">
      <c r="A136" s="2"/>
      <c r="C136" s="2"/>
      <c r="E136" s="2"/>
      <c r="G136" s="2"/>
      <c r="I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row>
    <row r="137" spans="1:251" s="1" customFormat="1" ht="12.75">
      <c r="A137" s="2"/>
      <c r="C137" s="2"/>
      <c r="E137" s="2"/>
      <c r="G137" s="2"/>
      <c r="I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row>
    <row r="138" spans="1:251" s="1" customFormat="1" ht="12.75">
      <c r="A138" s="2"/>
      <c r="C138" s="2"/>
      <c r="E138" s="2"/>
      <c r="G138" s="2"/>
      <c r="I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row>
    <row r="139" spans="1:251" s="1" customFormat="1" ht="12.75">
      <c r="A139" s="2"/>
      <c r="C139" s="2"/>
      <c r="E139" s="2"/>
      <c r="G139" s="2"/>
      <c r="I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row>
    <row r="140" spans="1:251" s="1" customFormat="1" ht="12.75">
      <c r="A140" s="2"/>
      <c r="C140" s="2"/>
      <c r="E140" s="2"/>
      <c r="G140" s="2"/>
      <c r="I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row>
    <row r="141" spans="1:251" s="1" customFormat="1" ht="12.75">
      <c r="A141" s="2"/>
      <c r="C141" s="2"/>
      <c r="E141" s="2"/>
      <c r="G141" s="2"/>
      <c r="I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row>
    <row r="142" spans="1:251" s="1" customFormat="1" ht="12.75">
      <c r="A142" s="2"/>
      <c r="C142" s="2"/>
      <c r="E142" s="2"/>
      <c r="G142" s="2"/>
      <c r="I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row>
    <row r="143" spans="1:251" s="1" customFormat="1" ht="12.75">
      <c r="A143" s="2"/>
      <c r="B143" s="1">
        <v>46</v>
      </c>
      <c r="C143" s="2"/>
      <c r="D143" s="1">
        <v>47</v>
      </c>
      <c r="E143" s="2"/>
      <c r="F143" s="1">
        <v>48</v>
      </c>
      <c r="G143" s="2"/>
      <c r="H143" s="1">
        <v>49</v>
      </c>
      <c r="I143" s="2"/>
      <c r="J143" s="1">
        <v>50</v>
      </c>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row>
    <row r="144" spans="2:10" ht="12.75">
      <c r="B144" s="6"/>
      <c r="D144" s="6"/>
      <c r="F144" s="6"/>
      <c r="H144" s="6"/>
      <c r="J144" s="6"/>
    </row>
    <row r="145" spans="2:12" ht="12.75">
      <c r="B145" s="1" t="str">
        <f>IF(B144="minazo","CORRECTO!",IF(B144="minazo kun","CORRECTO!",IF(ISNA(MATCH("*mina*",B144,0)),"INCORRECTO","CASI")))</f>
        <v>INCORRECTO</v>
      </c>
      <c r="D145" s="1" t="str">
        <f>IF(D144="Natalie Portman","CORRECTO!",IF(ISNA(MATCH("*portman*",D144,0)),"INCORRECTO","CASI"))</f>
        <v>INCORRECTO</v>
      </c>
      <c r="F145" s="1" t="str">
        <f>IF(F144="nina hagen","CORRECTO!",IF(ISNA(MATCH("*nina*",F144,0)),"INCORRECTO","CASI"))</f>
        <v>INCORRECTO</v>
      </c>
      <c r="H145" s="1" t="str">
        <f>IF(H144="emilio aragon","CORRECTO!",IF(H144="milikito","CORRECTO!",IF(ISNA(MATCH("*aragon*",H144,0)),"INCORRECTO","CASI")))</f>
        <v>INCORRECTO</v>
      </c>
      <c r="J145" s="1" t="str">
        <f>IF(J144="Neil Cicierega","CORRECTO!",IF(ISNA(MATCH("*cici*",J144,0)),"INCORRECTO","CASI"))</f>
        <v>INCORRECTO</v>
      </c>
      <c r="L145" s="2">
        <f>COUNTIF(A145:K145,"CORRECTO!")</f>
        <v>0</v>
      </c>
    </row>
    <row r="146" spans="1:251" s="1" customFormat="1"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row>
    <row r="147" spans="1:251" s="1" customFormat="1"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row>
    <row r="148" spans="1:251" s="1" customFormat="1" ht="12.75">
      <c r="A148" s="2"/>
      <c r="C148" s="2"/>
      <c r="E148" s="2"/>
      <c r="G148" s="2"/>
      <c r="I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row>
    <row r="149" spans="1:251" s="1" customFormat="1" ht="12.75">
      <c r="A149" s="2"/>
      <c r="C149" s="2"/>
      <c r="E149" s="2"/>
      <c r="G149" s="2"/>
      <c r="I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row>
    <row r="150" spans="1:251" s="1" customFormat="1" ht="12.75">
      <c r="A150" s="2"/>
      <c r="C150" s="2"/>
      <c r="E150" s="2"/>
      <c r="G150" s="2"/>
      <c r="I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row>
    <row r="151" spans="1:251" s="1" customFormat="1" ht="12.75">
      <c r="A151" s="2"/>
      <c r="C151" s="2"/>
      <c r="E151" s="2"/>
      <c r="G151" s="2"/>
      <c r="I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row>
    <row r="152" spans="1:251" s="1" customFormat="1" ht="12.75">
      <c r="A152" s="2"/>
      <c r="C152" s="2"/>
      <c r="E152" s="2"/>
      <c r="G152" s="2"/>
      <c r="I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row>
    <row r="153" spans="1:251" s="1" customFormat="1" ht="12.75">
      <c r="A153" s="2"/>
      <c r="C153" s="2"/>
      <c r="E153" s="2"/>
      <c r="G153" s="2"/>
      <c r="I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row>
    <row r="154" spans="1:251" s="1" customFormat="1" ht="12.75">
      <c r="A154" s="2"/>
      <c r="C154" s="2"/>
      <c r="E154" s="2"/>
      <c r="G154" s="2"/>
      <c r="I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row>
    <row r="155" spans="1:251" s="1" customFormat="1" ht="12.75">
      <c r="A155" s="2"/>
      <c r="B155" s="1">
        <v>51</v>
      </c>
      <c r="C155" s="2"/>
      <c r="D155" s="1">
        <v>52</v>
      </c>
      <c r="E155" s="2"/>
      <c r="F155" s="1">
        <v>53</v>
      </c>
      <c r="G155" s="2"/>
      <c r="H155" s="1">
        <v>54</v>
      </c>
      <c r="I155" s="2"/>
      <c r="J155" s="1">
        <v>55</v>
      </c>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row>
    <row r="156" spans="1:251" s="7" customFormat="1" ht="12.75">
      <c r="A156" s="2"/>
      <c r="B156" s="6"/>
      <c r="C156" s="2"/>
      <c r="D156" s="6"/>
      <c r="E156" s="2"/>
      <c r="F156" s="6"/>
      <c r="G156" s="2"/>
      <c r="H156" s="6"/>
      <c r="I156" s="2"/>
      <c r="J156" s="6"/>
      <c r="K156" s="2"/>
      <c r="L156" s="2"/>
      <c r="M156" s="2"/>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row>
    <row r="157" spans="1:251" s="1" customFormat="1" ht="12.75">
      <c r="A157" s="2"/>
      <c r="B157" s="1" t="str">
        <f>IF(B156="kiko veneno","CORRECTO!",IF(B156="Quico veneno","CORRECTO!",IF(ISNA(MATCH("*veneno*",B156,0)),"INCORRECTO","CASI")))</f>
        <v>INCORRECTO</v>
      </c>
      <c r="C157" s="2"/>
      <c r="D157" s="1" t="str">
        <f>IF(D156="piano man","CORRECTO!",IF(ISNA(MATCH("*piano*",D156,0)),"INCORRECTO","CASI"))</f>
        <v>INCORRECTO</v>
      </c>
      <c r="E157" s="2"/>
      <c r="F157" s="1" t="str">
        <f>IF(F156="rafaela carra","CORRECTO!",IF(F156="raffaela carra","CORRECTO!",IF(ISNA(MATCH("*carra*",F156,0)),"INCORRECTO","CASI")))</f>
        <v>INCORRECTO</v>
      </c>
      <c r="G157" s="2"/>
      <c r="H157" s="1" t="str">
        <f>IF(H156="sistiaga","CORRECTO!",IF(H156="jon sistiaga","CORRECTO!",IF(ISNA(MATCH("*sistiaga*",H156,0)),"INCORRECTO","CASI")))</f>
        <v>INCORRECTO</v>
      </c>
      <c r="I157" s="2"/>
      <c r="J157" s="1" t="str">
        <f>IF(J156="Kryten","CORRECTO!",IF(ISNA(MATCH("*Kryt*",J156,0)),"INCORRECTO","CASI"))</f>
        <v>INCORRECTO</v>
      </c>
      <c r="K157" s="2"/>
      <c r="L157" s="2">
        <f>COUNTIF(A157:K157,"CORRECTO!")</f>
        <v>0</v>
      </c>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row>
    <row r="160" spans="1:251" s="1" customFormat="1" ht="12.75">
      <c r="A160" s="2"/>
      <c r="C160" s="2"/>
      <c r="E160" s="2"/>
      <c r="G160" s="2"/>
      <c r="I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row>
    <row r="161" spans="1:251" s="1" customFormat="1" ht="12.75">
      <c r="A161" s="2"/>
      <c r="C161" s="2"/>
      <c r="E161" s="2"/>
      <c r="G161" s="2"/>
      <c r="I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row>
    <row r="162" spans="1:251" s="1" customFormat="1" ht="12.75">
      <c r="A162" s="2"/>
      <c r="C162" s="2"/>
      <c r="E162" s="2"/>
      <c r="G162" s="2"/>
      <c r="I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row>
    <row r="163" spans="1:251" s="1" customFormat="1" ht="12.75">
      <c r="A163" s="2"/>
      <c r="C163" s="2"/>
      <c r="E163" s="2"/>
      <c r="G163" s="2"/>
      <c r="I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row>
    <row r="164" spans="1:251" s="1" customFormat="1" ht="12.75">
      <c r="A164" s="2"/>
      <c r="C164" s="2"/>
      <c r="E164" s="2"/>
      <c r="G164" s="2"/>
      <c r="I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row>
    <row r="165" spans="1:251" s="1" customFormat="1" ht="12.75">
      <c r="A165" s="2"/>
      <c r="C165" s="2"/>
      <c r="E165" s="2"/>
      <c r="G165" s="2"/>
      <c r="I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row>
    <row r="166" spans="1:251" s="1" customFormat="1" ht="12.75">
      <c r="A166" s="2"/>
      <c r="C166" s="2"/>
      <c r="E166" s="2"/>
      <c r="G166" s="2"/>
      <c r="I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row>
    <row r="167" spans="1:251" s="1" customFormat="1" ht="12.75">
      <c r="A167" s="2"/>
      <c r="B167" s="1">
        <v>56</v>
      </c>
      <c r="C167" s="2"/>
      <c r="D167" s="1">
        <v>57</v>
      </c>
      <c r="E167" s="2"/>
      <c r="F167" s="1">
        <v>58</v>
      </c>
      <c r="G167" s="2"/>
      <c r="H167" s="1">
        <v>59</v>
      </c>
      <c r="I167" s="2"/>
      <c r="J167" s="1">
        <v>60</v>
      </c>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row>
    <row r="168" spans="2:10" ht="12.75">
      <c r="B168" s="6"/>
      <c r="D168" s="6"/>
      <c r="F168" s="6"/>
      <c r="H168" s="6"/>
      <c r="J168" s="6"/>
    </row>
    <row r="169" spans="2:12" ht="12.75">
      <c r="B169" s="1" t="str">
        <f>IF(B168="El alcalde rockero","CORRECTO!",IF(B168="alcalde rockero","CORRECTO!",IF(B168="osé Estanga","CORRECTO!",IF(ISNA(MATCH("*alcalde*",B168,0)),"INCORRECTO","CASI"))))</f>
        <v>INCORRECTO</v>
      </c>
      <c r="D169" s="1" t="str">
        <f>IF(D168="el tato","CORRECTO!",IF(ISNA(MATCH("*tato*",D168,0)),"INCORRECTO","CASI"))</f>
        <v>INCORRECTO</v>
      </c>
      <c r="F169" s="1" t="str">
        <f>IF(F168="carlos sainz","CORRECTO!",IF(ISNA(MATCH("*carlos*",F168,0)),"INCORRECTO","CASI"))</f>
        <v>INCORRECTO</v>
      </c>
      <c r="H169" s="1" t="str">
        <f>IF(H168="bill gates","CORRECTO!",IF(ISNA(MATCH("*gates*",H168,0)),"INCORRECTO","CASI"))</f>
        <v>INCORRECTO</v>
      </c>
      <c r="J169" s="1" t="str">
        <f>IF(J168="Emmanuel Goldenberg","CORRECTO!",IF(J168="EDWARD G. ROBINSON","CORRECTO!",IF(J168="EDWARD G ROBINSON","CORRECTO!",IF(ISNA(MATCH("*robins*",J168,0)),"INCORRECTO","CASI"))))</f>
        <v>INCORRECTO</v>
      </c>
      <c r="L169" s="2">
        <f>COUNTIF(A169:K169,"CORRECTO!")</f>
        <v>0</v>
      </c>
    </row>
    <row r="170" spans="1:251" s="1" customFormat="1"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row>
    <row r="171" spans="1:251" s="1" customFormat="1"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row>
    <row r="172" spans="1:251" s="1" customFormat="1" ht="12.75">
      <c r="A172" s="2"/>
      <c r="C172" s="2"/>
      <c r="E172" s="2"/>
      <c r="G172" s="2"/>
      <c r="I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row>
    <row r="173" spans="1:251" s="1" customFormat="1" ht="12.75">
      <c r="A173" s="2"/>
      <c r="C173" s="2"/>
      <c r="E173" s="2"/>
      <c r="G173" s="2"/>
      <c r="I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row>
    <row r="174" spans="1:251" s="1" customFormat="1" ht="12.75">
      <c r="A174" s="2"/>
      <c r="C174" s="2"/>
      <c r="E174" s="2"/>
      <c r="G174" s="2"/>
      <c r="I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row>
    <row r="175" spans="1:251" s="1" customFormat="1" ht="12.75">
      <c r="A175" s="2"/>
      <c r="C175" s="2"/>
      <c r="E175" s="2"/>
      <c r="G175" s="2"/>
      <c r="I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row>
    <row r="176" spans="1:251" s="1" customFormat="1" ht="12.75">
      <c r="A176" s="2"/>
      <c r="C176" s="2"/>
      <c r="E176" s="2"/>
      <c r="G176" s="2"/>
      <c r="I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row>
    <row r="177" spans="1:251" s="1" customFormat="1" ht="12.75">
      <c r="A177" s="2"/>
      <c r="C177" s="2"/>
      <c r="E177" s="2"/>
      <c r="G177" s="2"/>
      <c r="I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row>
    <row r="178" spans="1:251" s="1" customFormat="1" ht="12.75">
      <c r="A178" s="2"/>
      <c r="C178" s="2"/>
      <c r="E178" s="2"/>
      <c r="G178" s="2"/>
      <c r="I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row>
    <row r="179" spans="1:251" s="7" customFormat="1" ht="12.75">
      <c r="A179" s="2"/>
      <c r="B179" s="1">
        <v>61</v>
      </c>
      <c r="C179" s="2"/>
      <c r="D179" s="1">
        <v>62</v>
      </c>
      <c r="E179" s="2"/>
      <c r="F179" s="1">
        <v>63</v>
      </c>
      <c r="G179" s="2"/>
      <c r="H179" s="1">
        <v>64</v>
      </c>
      <c r="I179" s="2"/>
      <c r="J179" s="1">
        <v>65</v>
      </c>
      <c r="K179" s="2"/>
      <c r="L179" s="2"/>
      <c r="M179" s="2"/>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row>
    <row r="180" spans="1:251" s="1" customFormat="1" ht="12.75">
      <c r="A180" s="2"/>
      <c r="B180" s="6"/>
      <c r="C180" s="2"/>
      <c r="D180" s="6"/>
      <c r="E180" s="2"/>
      <c r="F180" s="6"/>
      <c r="G180" s="2"/>
      <c r="H180" s="6"/>
      <c r="I180" s="2"/>
      <c r="J180" s="6"/>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row>
    <row r="181" spans="2:12" ht="12.75">
      <c r="B181" s="1" t="str">
        <f>IF(B180="aznar","CORRECTO!",IF(B180="jose maria aznar","CORRECTO!",IF(ISNA(MATCH("*aznar*",B180,0)),"INCORRECTO","CASI")))</f>
        <v>INCORRECTO</v>
      </c>
      <c r="D181" s="1" t="str">
        <f>IF(D180="johnny weissmuller","CORRECTO!",IF(D180="weissmuller","CORRECTO!",IF(ISNA(MATCH("*weiss*",D180,0)),"INCORRECTO","CASI")))</f>
        <v>INCORRECTO</v>
      </c>
      <c r="F181" s="1" t="str">
        <f>IF(F180="michael jackson","CORRECTO!",IF(F180="Jacko","CORRECTO!",IF(ISNA(MATCH("*jac*",F180,0)),"INCORRECTO","CASI")))</f>
        <v>INCORRECTO</v>
      </c>
      <c r="H181" s="1" t="str">
        <f>IF(H180="manolo escobar","CORRECTO!",IF(ISNA(MATCH("*escobar*",H180,0)),"INCORRECTO","CASI"))</f>
        <v>INCORRECTO</v>
      </c>
      <c r="J181" s="1" t="str">
        <f>IF(J180="kissinger","CORRECTO!",IF(J180="henry kissinger","CORRECTO!",IF(ISNA(MATCH("*kisinger*",J180,0)),"INCORRECTO","CASI")))</f>
        <v>INCORRECTO</v>
      </c>
      <c r="L181" s="2">
        <f>COUNTIF(A181:K181,"CORRECTO!")</f>
        <v>0</v>
      </c>
    </row>
    <row r="183" spans="1:251" s="1" customFormat="1"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row>
    <row r="184" spans="1:251" s="1" customFormat="1" ht="12.75">
      <c r="A184" s="2"/>
      <c r="C184" s="2"/>
      <c r="E184" s="2"/>
      <c r="G184" s="2"/>
      <c r="I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row>
    <row r="185" spans="1:251" s="1" customFormat="1" ht="12.75">
      <c r="A185" s="2"/>
      <c r="C185" s="2"/>
      <c r="E185" s="2"/>
      <c r="G185" s="2"/>
      <c r="I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row>
    <row r="186" spans="1:251" s="1" customFormat="1" ht="12.75">
      <c r="A186" s="2"/>
      <c r="C186" s="2"/>
      <c r="E186" s="2"/>
      <c r="G186" s="2"/>
      <c r="I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row>
    <row r="187" spans="1:251" s="1" customFormat="1" ht="12.75">
      <c r="A187" s="2"/>
      <c r="C187" s="2"/>
      <c r="E187" s="2"/>
      <c r="G187" s="2"/>
      <c r="I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row>
    <row r="188" spans="1:251" s="1" customFormat="1" ht="12.75">
      <c r="A188" s="2"/>
      <c r="C188" s="2"/>
      <c r="E188" s="2"/>
      <c r="G188" s="2"/>
      <c r="I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row>
    <row r="189" spans="1:251" s="1" customFormat="1" ht="12.75">
      <c r="A189" s="2"/>
      <c r="C189" s="2"/>
      <c r="E189" s="2"/>
      <c r="G189" s="2"/>
      <c r="I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row>
    <row r="190" spans="1:251" s="1" customFormat="1" ht="12.75">
      <c r="A190" s="2"/>
      <c r="C190" s="2"/>
      <c r="E190" s="2"/>
      <c r="G190" s="2"/>
      <c r="I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row>
    <row r="191" spans="1:251" s="1" customFormat="1" ht="12.75">
      <c r="A191" s="2"/>
      <c r="B191" s="1">
        <v>66</v>
      </c>
      <c r="C191" s="2"/>
      <c r="D191" s="1">
        <v>67</v>
      </c>
      <c r="E191" s="2"/>
      <c r="F191" s="1">
        <v>68</v>
      </c>
      <c r="G191" s="2"/>
      <c r="H191" s="1">
        <v>69</v>
      </c>
      <c r="I191" s="2"/>
      <c r="J191" s="1">
        <v>70</v>
      </c>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row>
    <row r="192" spans="2:10" ht="12.75">
      <c r="B192" s="6"/>
      <c r="D192" s="6"/>
      <c r="F192" s="6"/>
      <c r="H192" s="6"/>
      <c r="J192" s="6"/>
    </row>
    <row r="193" spans="2:12" ht="12.75">
      <c r="B193" s="1" t="str">
        <f>IF(B192="Juan José Ibarretxe","CORRECTO!",IF(B192="Ibarretxe","CORRECTO!",IF(B192="lehendakari","CORRECTO!",IF(ISNA(MATCH("*lendakari*",B192,0)),"INCORRECTO","CASI"))))</f>
        <v>INCORRECTO</v>
      </c>
      <c r="D193" s="1" t="str">
        <f>IF(D192="Ayatolah Jomeini","CORRECTO!",IF(ISNA(MATCH("*jomeini*",D192,0)),"INCORRECTO","CORRECTO!"))</f>
        <v>INCORRECTO</v>
      </c>
      <c r="F193" s="1" t="str">
        <f>IF(F192="el hombre invisible","CORRECTO!",IF(ISNA(MATCH("*invisible*",F192,0)),"INCORRECTO","CASI"))</f>
        <v>INCORRECTO</v>
      </c>
      <c r="H193" s="1" t="str">
        <f>IF(H192="Isabelle Dinoire","CORRECTO!",IF(H192="Dinoire","CORRECTO!",IF(ISNA(MATCH("*isabe*",H192,0)),"INCORRECTO","CASI")))</f>
        <v>INCORRECTO</v>
      </c>
      <c r="J193" s="1" t="str">
        <f>IF(J192="oreja y rajoy","CORRECTO!",IF(J192="mayor oreja y mariano rajoy","CORRECTO!",IF(ISNA(MATCH("*oreja*rajoy*",J192,0)),"INCORRECTO","CORRECTO!")))</f>
        <v>INCORRECTO</v>
      </c>
      <c r="L193" s="2">
        <f>COUNTIF(A193:K193,"CORRECTO!")</f>
        <v>0</v>
      </c>
    </row>
    <row r="194" spans="1:251" s="1" customFormat="1"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row>
    <row r="195" spans="1:251" s="1" customFormat="1"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row>
    <row r="196" spans="1:251" s="1" customFormat="1" ht="12.75">
      <c r="A196" s="2"/>
      <c r="C196" s="2"/>
      <c r="E196" s="2"/>
      <c r="G196" s="2"/>
      <c r="I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row>
    <row r="197" spans="1:251" s="1" customFormat="1" ht="12.75">
      <c r="A197" s="2"/>
      <c r="C197" s="2"/>
      <c r="E197" s="2"/>
      <c r="G197" s="2"/>
      <c r="I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row>
    <row r="198" spans="1:251" s="1" customFormat="1" ht="12.75">
      <c r="A198" s="2"/>
      <c r="C198" s="2"/>
      <c r="E198" s="2"/>
      <c r="G198" s="2"/>
      <c r="I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row>
    <row r="199" spans="1:251" s="1" customFormat="1" ht="12.75">
      <c r="A199" s="2"/>
      <c r="C199" s="2"/>
      <c r="E199" s="2"/>
      <c r="G199" s="2"/>
      <c r="I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row>
    <row r="200" spans="1:251" s="1" customFormat="1" ht="12.75">
      <c r="A200" s="2"/>
      <c r="C200" s="2"/>
      <c r="E200" s="2"/>
      <c r="G200" s="2"/>
      <c r="I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row>
    <row r="201" spans="1:251" s="1" customFormat="1" ht="12.75">
      <c r="A201" s="2"/>
      <c r="C201" s="2"/>
      <c r="E201" s="2"/>
      <c r="G201" s="2"/>
      <c r="I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row>
    <row r="202" spans="1:251" s="1" customFormat="1" ht="12.75">
      <c r="A202" s="2"/>
      <c r="C202" s="2"/>
      <c r="E202" s="2"/>
      <c r="G202" s="2"/>
      <c r="I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row>
    <row r="203" spans="1:251" s="1" customFormat="1" ht="12.75">
      <c r="A203" s="2"/>
      <c r="B203" s="1">
        <v>71</v>
      </c>
      <c r="C203" s="2"/>
      <c r="D203" s="1">
        <v>72</v>
      </c>
      <c r="E203" s="2"/>
      <c r="F203" s="1">
        <v>73</v>
      </c>
      <c r="G203" s="2"/>
      <c r="H203" s="1">
        <v>74</v>
      </c>
      <c r="I203" s="2"/>
      <c r="J203" s="1">
        <v>75</v>
      </c>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row>
    <row r="204" spans="1:251" s="7" customFormat="1" ht="12.75">
      <c r="A204" s="2"/>
      <c r="B204" s="6"/>
      <c r="C204" s="2"/>
      <c r="D204" s="6"/>
      <c r="E204" s="2"/>
      <c r="F204" s="6"/>
      <c r="G204" s="2"/>
      <c r="H204" s="6"/>
      <c r="I204" s="2"/>
      <c r="J204" s="6"/>
      <c r="K204" s="2"/>
      <c r="L204" s="2"/>
      <c r="M204" s="2"/>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row>
    <row r="205" spans="1:251" s="1" customFormat="1" ht="12.75">
      <c r="A205" s="2"/>
      <c r="B205" s="1" t="str">
        <f>IF(B204="robert burck","CORRECTO!",IF(B204="naked cowboy","CORRECTO!",IF(B204="the naked cowboy","CORRECTO!",IF(ISNA(MATCH("*cowboy*",B204,0)),"INCORRECTO","CASI"))))</f>
        <v>INCORRECTO</v>
      </c>
      <c r="C205" s="2"/>
      <c r="D205" s="1" t="str">
        <f>IF(D204="phil collins","CORRECTO!",IF(ISNA(MATCH("*colins*",D204,0)),"INCORRECTO","CASI"))</f>
        <v>INCORRECTO</v>
      </c>
      <c r="E205" s="2"/>
      <c r="F205" s="1" t="str">
        <f>IF(F204="Johnny Cash","CORRECTO!",IF(ISNA(MATCH("*cash*",F204,0)),"INCORRECTO","CASI"))</f>
        <v>INCORRECTO</v>
      </c>
      <c r="G205" s="2"/>
      <c r="H205" s="1" t="str">
        <f>IF(H204="juan carlos I","CORRECTO!",IF(H204="juan carlos","CORRECTO!",IF(H204="rey juan carlos I","CORRECTO!",IF(H204="el rey","CORRECTO!",IF(H204="juan carlos I de borbon","CORRECTO!",IF(ISNA(MATCH("*borbon*",H204,0)),"INCORRECTO","CASI"))))))</f>
        <v>INCORRECTO</v>
      </c>
      <c r="I205" s="2"/>
      <c r="J205" s="1" t="str">
        <f>IF(J204="sabina","CORRECTO!",IF(J204="joaquin sabina","CORRECTO!",IF(ISNA(MATCH("*sabina*",J204,0)),"INCORRECTO","CASI")))</f>
        <v>INCORRECTO</v>
      </c>
      <c r="K205" s="2"/>
      <c r="L205" s="2">
        <f>COUNTIF(A205:K205,"CORRECTO!")</f>
        <v>0</v>
      </c>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row>
    <row r="208" spans="1:251" s="1" customFormat="1" ht="12.75">
      <c r="A208" s="2"/>
      <c r="C208" s="2"/>
      <c r="E208" s="2"/>
      <c r="G208" s="2"/>
      <c r="I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row>
    <row r="209" spans="1:251" s="1" customFormat="1" ht="12.75">
      <c r="A209" s="2"/>
      <c r="C209" s="2"/>
      <c r="E209" s="2"/>
      <c r="G209" s="2"/>
      <c r="I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row>
    <row r="210" spans="1:251" s="1" customFormat="1" ht="12.75">
      <c r="A210" s="2"/>
      <c r="C210" s="2"/>
      <c r="E210" s="2"/>
      <c r="G210" s="2"/>
      <c r="I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row>
    <row r="211" spans="1:251" s="1" customFormat="1" ht="12.75">
      <c r="A211" s="2"/>
      <c r="C211" s="2"/>
      <c r="E211" s="2"/>
      <c r="G211" s="2"/>
      <c r="I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row>
    <row r="212" spans="1:251" s="1" customFormat="1" ht="12.75">
      <c r="A212" s="2"/>
      <c r="C212" s="2"/>
      <c r="E212" s="2"/>
      <c r="G212" s="2"/>
      <c r="I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row>
    <row r="213" spans="1:251" s="1" customFormat="1" ht="12.75">
      <c r="A213" s="2"/>
      <c r="C213" s="2"/>
      <c r="E213" s="2"/>
      <c r="G213" s="2"/>
      <c r="I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row>
    <row r="214" spans="1:251" s="1" customFormat="1" ht="12.75">
      <c r="A214" s="2"/>
      <c r="C214" s="2"/>
      <c r="E214" s="2"/>
      <c r="G214" s="2"/>
      <c r="I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row>
    <row r="215" spans="1:251" s="1" customFormat="1" ht="12.75">
      <c r="A215" s="2"/>
      <c r="B215" s="1">
        <v>76</v>
      </c>
      <c r="C215" s="2"/>
      <c r="D215" s="1">
        <v>77</v>
      </c>
      <c r="E215" s="2"/>
      <c r="F215" s="1">
        <v>78</v>
      </c>
      <c r="G215" s="2"/>
      <c r="H215" s="1">
        <v>79</v>
      </c>
      <c r="I215" s="2"/>
      <c r="J215" s="1">
        <v>80</v>
      </c>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row>
    <row r="216" spans="2:10" ht="12.75">
      <c r="B216" s="6"/>
      <c r="D216" s="6"/>
      <c r="F216" s="6"/>
      <c r="H216" s="6"/>
      <c r="J216" s="6"/>
    </row>
    <row r="217" spans="2:12" ht="12.75">
      <c r="B217" s="1" t="str">
        <f>IF(B216="yeti","CORRECTO!",IF(B216="el yeti","CORRECTO!",IF(ISNA(MATCH("*pinguino*",B216,0)),"INCORRECTO","CASI")))</f>
        <v>INCORRECTO</v>
      </c>
      <c r="D217" s="1" t="str">
        <f>IF(D216="franco","CORRECTO!",IF(D216="francisco franco","CORRECTO!",IF(D216="el caudillo","CORRECTO!",IF(ISNA(MATCH("*paqui*",D216,0)),"INCORRECTO","CASI"))))</f>
        <v>INCORRECTO</v>
      </c>
      <c r="F217" s="1" t="str">
        <f>IF(F216="bonsai kitten","CORRECTO!",IF(ISNA(MATCH("*bonsai*",F216,0)),"INCORRECTO","CORRECTO!"))</f>
        <v>INCORRECTO</v>
      </c>
      <c r="H217" s="1" t="str">
        <f>IF(H216="gato ciclope","CORRECTO!",IF(H216="gatito ciclope","CORRECTO!",IF(ISNA(MATCH("*ciclope*",H216,0)),"INCORRECTO","CASI")))</f>
        <v>INCORRECTO</v>
      </c>
      <c r="J217" s="1" t="str">
        <f>IF(J216="dios","CORRECTO!",IF(J216="Flying Spaghetti Monster","CORRECTO!",IF(J216="Flying Spaghetti Monster","CORRECTO!",IF(ISNA(MATCH("*spaghetti*volador*",J216,0)),"INCORRECTO","CORRECTO!"))))</f>
        <v>INCORRECTO</v>
      </c>
      <c r="L217" s="2">
        <f>COUNTIF(A217:K217,"CORRECTO!")</f>
        <v>0</v>
      </c>
    </row>
    <row r="218" spans="1:251" s="1" customFormat="1"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row>
    <row r="219" spans="1:251" s="1" customFormat="1"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row>
    <row r="220" spans="1:251" s="1" customFormat="1" ht="12.75">
      <c r="A220" s="2"/>
      <c r="C220" s="2"/>
      <c r="E220" s="2"/>
      <c r="G220" s="2"/>
      <c r="I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row>
    <row r="221" spans="1:251" s="1" customFormat="1" ht="12.75">
      <c r="A221" s="2"/>
      <c r="C221" s="2"/>
      <c r="E221" s="2"/>
      <c r="G221" s="2"/>
      <c r="I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row>
    <row r="222" spans="1:251" s="1" customFormat="1" ht="12.75">
      <c r="A222" s="2"/>
      <c r="C222" s="2"/>
      <c r="E222" s="2"/>
      <c r="G222" s="2"/>
      <c r="I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row>
    <row r="223" spans="1:251" s="1" customFormat="1" ht="12.75">
      <c r="A223" s="2"/>
      <c r="C223" s="2"/>
      <c r="E223" s="2"/>
      <c r="G223" s="2"/>
      <c r="I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row>
    <row r="224" spans="1:251" s="1" customFormat="1" ht="12.75">
      <c r="A224" s="2"/>
      <c r="C224" s="2"/>
      <c r="E224" s="2"/>
      <c r="G224" s="2"/>
      <c r="I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row>
    <row r="225" spans="1:251" s="1" customFormat="1" ht="12.75">
      <c r="A225" s="2"/>
      <c r="C225" s="2"/>
      <c r="E225" s="2"/>
      <c r="G225" s="2"/>
      <c r="I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row>
    <row r="226" spans="1:251" s="1" customFormat="1" ht="12.75">
      <c r="A226" s="2"/>
      <c r="C226" s="2"/>
      <c r="E226" s="2"/>
      <c r="G226" s="2"/>
      <c r="I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row>
    <row r="227" spans="1:251" s="7" customFormat="1" ht="12.75">
      <c r="A227" s="2"/>
      <c r="B227" s="1">
        <v>81</v>
      </c>
      <c r="C227" s="2"/>
      <c r="D227" s="1">
        <v>82</v>
      </c>
      <c r="E227" s="2"/>
      <c r="F227" s="1">
        <v>83</v>
      </c>
      <c r="G227" s="2"/>
      <c r="H227" s="1">
        <v>84</v>
      </c>
      <c r="I227" s="2"/>
      <c r="J227" s="1">
        <v>85</v>
      </c>
      <c r="K227" s="2"/>
      <c r="L227" s="2"/>
      <c r="M227" s="2"/>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row>
    <row r="228" spans="1:251" s="1" customFormat="1" ht="12.75">
      <c r="A228" s="2"/>
      <c r="B228" s="6"/>
      <c r="C228" s="2"/>
      <c r="D228" s="6"/>
      <c r="E228" s="2"/>
      <c r="F228" s="6"/>
      <c r="G228" s="2"/>
      <c r="H228" s="6"/>
      <c r="I228" s="2"/>
      <c r="J228" s="6"/>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row>
    <row r="229" spans="2:12" ht="12.75">
      <c r="B229" s="1" t="str">
        <f>IF(B228="lou reed","CORRECTO!",IF(ISNA(MATCH("*reed*",B228,0)),"INCORRECTO","CASI"))</f>
        <v>INCORRECTO</v>
      </c>
      <c r="D229" s="1" t="str">
        <f>IF(D228="don gato","CORRECTO!",IF(ISNA(MATCH("*feo*CALATRAVA*",D228,0)),"INCORRECTO","CORRECTO!"))</f>
        <v>INCORRECTO</v>
      </c>
      <c r="F229" s="1" t="str">
        <f>IF(F228="manolo","CORRECTO!",IF(ISNA(MATCH("*man*",F228,0)),"INCORRECTO","CASI"))</f>
        <v>INCORRECTO</v>
      </c>
      <c r="H229" s="1" t="str">
        <f>IF(H228="sammy davis junior","CORRECTO!",IF(H228="sammy davis jr","CORRECTO!",IF(ISNA(MATCH("*davis*",H228,0)),"INCORRECTO","CASI")))</f>
        <v>INCORRECTO</v>
      </c>
      <c r="J229" s="1" t="str">
        <f>IF(J228="bruce lee","CORRECTO!",IF(ISNA(MATCH("*lee*",J228,0)),"INCORRECTO","CASI"))</f>
        <v>INCORRECTO</v>
      </c>
      <c r="L229" s="2">
        <f>COUNTIF(A229:K229,"CORRECTO!")</f>
        <v>0</v>
      </c>
    </row>
    <row r="231" spans="1:251" s="1" customFormat="1"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row>
    <row r="232" spans="1:251" s="1" customFormat="1" ht="12.75">
      <c r="A232" s="2"/>
      <c r="C232" s="2"/>
      <c r="E232" s="2"/>
      <c r="G232" s="2"/>
      <c r="I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row>
    <row r="233" spans="1:251" s="1" customFormat="1" ht="12.75">
      <c r="A233" s="2"/>
      <c r="C233" s="2"/>
      <c r="E233" s="2"/>
      <c r="G233" s="2"/>
      <c r="I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row>
    <row r="234" spans="1:251" s="1" customFormat="1" ht="12.75">
      <c r="A234" s="2"/>
      <c r="C234" s="2"/>
      <c r="E234" s="2"/>
      <c r="G234" s="2"/>
      <c r="I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row>
    <row r="235" spans="1:251" s="1" customFormat="1" ht="12.75">
      <c r="A235" s="2"/>
      <c r="C235" s="2"/>
      <c r="E235" s="2"/>
      <c r="G235" s="2"/>
      <c r="I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row>
    <row r="236" spans="1:251" s="1" customFormat="1" ht="12.75">
      <c r="A236" s="2"/>
      <c r="C236" s="2"/>
      <c r="E236" s="2"/>
      <c r="G236" s="2"/>
      <c r="I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row>
    <row r="237" spans="1:251" s="1" customFormat="1" ht="12.75">
      <c r="A237" s="2"/>
      <c r="C237" s="2"/>
      <c r="E237" s="2"/>
      <c r="G237" s="2"/>
      <c r="I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row>
    <row r="238" spans="1:251" s="1" customFormat="1" ht="12.75">
      <c r="A238" s="2"/>
      <c r="C238" s="2"/>
      <c r="E238" s="2"/>
      <c r="G238" s="2"/>
      <c r="I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row>
    <row r="239" spans="1:251" s="1" customFormat="1" ht="12.75">
      <c r="A239" s="2"/>
      <c r="B239" s="1">
        <v>86</v>
      </c>
      <c r="C239" s="2"/>
      <c r="D239" s="1">
        <v>87</v>
      </c>
      <c r="E239" s="2"/>
      <c r="F239" s="1">
        <v>88</v>
      </c>
      <c r="G239" s="2"/>
      <c r="H239" s="1">
        <v>89</v>
      </c>
      <c r="I239" s="2"/>
      <c r="J239" s="1">
        <v>90</v>
      </c>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row>
    <row r="240" spans="2:10" ht="12.75">
      <c r="B240" s="6"/>
      <c r="D240" s="6"/>
      <c r="F240" s="6"/>
      <c r="H240" s="6"/>
      <c r="J240" s="6"/>
    </row>
    <row r="241" spans="2:12" ht="12.75">
      <c r="B241" s="1" t="str">
        <f>IF(B240="felix rodriguez de la fuente","CORRECTO!",IF(B240="rodriguez de la fuente","CORRECTO!",IF(B240="el amigo felix","CORRECTO!",IF(ISNA(MATCH("*de*la*",B240,0)),"INCORRECTO","CASI"))))</f>
        <v>INCORRECTO</v>
      </c>
      <c r="D241" s="1" t="str">
        <f>IF(D240="Harry El Sucio","CORRECTO!",IF(D240="clint eastwood","CORRECTO!",IF(D240="Dirty Harry","CORRECTO!",IF(ISNA(MATCH("*harry*",D240,0)),"INCORRECTO","CASI"))))</f>
        <v>INCORRECTO</v>
      </c>
      <c r="F241" s="1" t="str">
        <f>IF(F240="zapatero","CORRECTO!",IF(F240="rodriguez zapatero","CORRECTO!",IF(F240="zp","CORRECTO!",IF(F240="José Luis Rodríguez Zapatero","CORRECTO!",IF(ISNA(MATCH("*zapal*",F240,0)),"INCORRECTO","CASI")))))</f>
        <v>INCORRECTO</v>
      </c>
      <c r="H241" s="1" t="str">
        <f>IF(H240="Mohammed Saeed al-Sahhaf","CORRECTO!",IF(H240="Mohammed Saeed","CORRECTO!",IF(H240="Saeed al-Sahhaf","CORRECTO!",IF(ISNA(MATCH("*ministro*informacion*iraq*",H240,0)),"INCORRECTO","CORRECTO!"))))</f>
        <v>INCORRECTO</v>
      </c>
      <c r="J241" s="1" t="str">
        <f>IF(J240="ray charles","CORRECTO!",IF(ISNA(MATCH("*RAY*",J240,0)),"INCORRECTO","CASI"))</f>
        <v>INCORRECTO</v>
      </c>
      <c r="L241" s="2">
        <f>COUNTIF(A241:K241,"CORRECTO!")</f>
        <v>0</v>
      </c>
    </row>
    <row r="242" spans="1:251" s="1" customFormat="1"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row>
    <row r="243" spans="1:251" s="1" customFormat="1"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row>
    <row r="244" spans="1:251" s="1" customFormat="1" ht="12.75">
      <c r="A244" s="2"/>
      <c r="C244" s="2"/>
      <c r="E244" s="2"/>
      <c r="G244" s="2"/>
      <c r="I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row>
    <row r="245" spans="1:251" s="1" customFormat="1" ht="12.75">
      <c r="A245" s="2"/>
      <c r="C245" s="2"/>
      <c r="E245" s="2"/>
      <c r="G245" s="2"/>
      <c r="I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row>
    <row r="246" spans="1:251" s="1" customFormat="1" ht="12.75">
      <c r="A246" s="2"/>
      <c r="C246" s="2"/>
      <c r="E246" s="2"/>
      <c r="G246" s="2"/>
      <c r="I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row>
    <row r="247" spans="1:251" s="1" customFormat="1" ht="12.75">
      <c r="A247" s="2"/>
      <c r="C247" s="2"/>
      <c r="E247" s="2"/>
      <c r="G247" s="2"/>
      <c r="I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row>
    <row r="248" spans="1:251" s="1" customFormat="1" ht="12.75">
      <c r="A248" s="2"/>
      <c r="C248" s="2"/>
      <c r="E248" s="2"/>
      <c r="G248" s="2"/>
      <c r="I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row>
    <row r="249" spans="1:251" s="1" customFormat="1" ht="12.75">
      <c r="A249" s="2"/>
      <c r="C249" s="2"/>
      <c r="E249" s="2"/>
      <c r="G249" s="2"/>
      <c r="I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row>
    <row r="250" spans="1:251" s="1" customFormat="1" ht="12.75">
      <c r="A250" s="2"/>
      <c r="C250" s="2"/>
      <c r="E250" s="2"/>
      <c r="G250" s="2"/>
      <c r="I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row>
    <row r="251" spans="1:251" s="1" customFormat="1" ht="12.75">
      <c r="A251" s="2"/>
      <c r="B251" s="1">
        <v>91</v>
      </c>
      <c r="C251" s="2"/>
      <c r="D251" s="1">
        <v>92</v>
      </c>
      <c r="E251" s="2"/>
      <c r="F251" s="1">
        <v>93</v>
      </c>
      <c r="G251" s="2"/>
      <c r="H251" s="1">
        <v>94</v>
      </c>
      <c r="I251" s="2"/>
      <c r="J251" s="1">
        <v>95</v>
      </c>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row>
    <row r="252" spans="1:251" s="7" customFormat="1" ht="12.75">
      <c r="A252" s="2"/>
      <c r="B252" s="6"/>
      <c r="C252" s="2"/>
      <c r="D252" s="6"/>
      <c r="E252" s="2"/>
      <c r="F252" s="6"/>
      <c r="G252" s="2"/>
      <c r="H252" s="6"/>
      <c r="I252" s="2"/>
      <c r="J252" s="6"/>
      <c r="K252" s="2"/>
      <c r="L252" s="2"/>
      <c r="M252" s="2"/>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row>
    <row r="253" spans="1:251" s="1" customFormat="1" ht="12.75">
      <c r="A253" s="2"/>
      <c r="B253" s="1" t="str">
        <f>IF(B252="juliette lewis","CORRECTO!",IF(ISNA(MATCH("*lewis*",B252,0)),"INCORRECTO","CASI"))</f>
        <v>INCORRECTO</v>
      </c>
      <c r="C253" s="2"/>
      <c r="D253" s="1" t="str">
        <f>IF(D252="curro jimenez","CORRECTO!",IF(D252="sancho gracia","CORRECTO!",IF(ISNA(MATCH("*jimen*",D252,0)),"INCORRECTO","CASI")))</f>
        <v>INCORRECTO</v>
      </c>
      <c r="E253" s="2"/>
      <c r="F253" s="1" t="str">
        <f>IF(F252="Diana","CORRECTO!",IF(F252="Jane Badler","CORRECTO!",IF(ISNA(MATCH("*dian*",F252,0)),"INCORRECTO","CASI")))</f>
        <v>INCORRECTO</v>
      </c>
      <c r="G253" s="2"/>
      <c r="H253" s="1" t="str">
        <f>IF(H252="paco de lucia","CORRECTO!",IF(H252="paco lucia","CORRECTO!",IF(ISNA(MATCH("*lucia*",H252,0)),"INCORRECTO","CASI")))</f>
        <v>INCORRECTO</v>
      </c>
      <c r="I253" s="2"/>
      <c r="J253" s="1" t="str">
        <f>IF(J252="cobos","CORRECTO!",IF(J252="luis cobos","CORRECTO!",IF(J252="maestro cobos","CORRECTO!",IF(ISNA(MATCH("*cobo*",J252,0)),"INCORRECTO","CASI"))))</f>
        <v>INCORRECTO</v>
      </c>
      <c r="K253" s="2"/>
      <c r="L253" s="2">
        <f>COUNTIF(A253:K253,"CORRECTO!")</f>
        <v>0</v>
      </c>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row>
    <row r="256" spans="1:251" s="1" customFormat="1" ht="12.75">
      <c r="A256" s="2"/>
      <c r="C256" s="2"/>
      <c r="E256" s="2"/>
      <c r="G256" s="2"/>
      <c r="I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row>
    <row r="257" spans="1:251" s="1" customFormat="1" ht="12.75">
      <c r="A257" s="2"/>
      <c r="C257" s="2"/>
      <c r="E257" s="2"/>
      <c r="G257" s="2"/>
      <c r="I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row>
    <row r="258" spans="1:251" s="1" customFormat="1" ht="12.75">
      <c r="A258" s="2"/>
      <c r="C258" s="2"/>
      <c r="E258" s="2"/>
      <c r="G258" s="2"/>
      <c r="I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row>
    <row r="259" spans="1:251" s="1" customFormat="1" ht="12.75">
      <c r="A259" s="2"/>
      <c r="C259" s="2"/>
      <c r="E259" s="2"/>
      <c r="G259" s="2"/>
      <c r="I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row>
    <row r="260" spans="1:251" s="1" customFormat="1" ht="12.75">
      <c r="A260" s="2"/>
      <c r="C260" s="2"/>
      <c r="E260" s="2"/>
      <c r="G260" s="2"/>
      <c r="I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row>
    <row r="261" spans="1:251" s="1" customFormat="1" ht="12.75">
      <c r="A261" s="2"/>
      <c r="C261" s="2"/>
      <c r="E261" s="2"/>
      <c r="G261" s="2"/>
      <c r="I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row>
    <row r="262" spans="1:251" s="1" customFormat="1" ht="12.75">
      <c r="A262" s="2"/>
      <c r="C262" s="2"/>
      <c r="E262" s="2"/>
      <c r="G262" s="2"/>
      <c r="I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row>
    <row r="263" spans="1:251" s="1" customFormat="1" ht="12.75">
      <c r="A263" s="2"/>
      <c r="B263" s="1">
        <v>96</v>
      </c>
      <c r="C263" s="2"/>
      <c r="D263" s="1">
        <v>97</v>
      </c>
      <c r="E263" s="2"/>
      <c r="F263" s="1">
        <v>98</v>
      </c>
      <c r="G263" s="2"/>
      <c r="H263" s="1">
        <v>99</v>
      </c>
      <c r="I263" s="2"/>
      <c r="J263" s="1">
        <v>100</v>
      </c>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row>
    <row r="264" spans="1:251" s="7" customFormat="1" ht="12.75">
      <c r="A264" s="2"/>
      <c r="B264" s="6"/>
      <c r="C264" s="2"/>
      <c r="D264" s="6"/>
      <c r="E264" s="2"/>
      <c r="F264" s="6"/>
      <c r="G264" s="2"/>
      <c r="H264" s="6"/>
      <c r="I264" s="2"/>
      <c r="J264" s="6"/>
      <c r="K264" s="2"/>
      <c r="L264" s="2"/>
      <c r="M264" s="2"/>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row>
    <row r="265" spans="1:251" s="1" customFormat="1" ht="12.75">
      <c r="A265" s="2"/>
      <c r="B265" s="1" t="str">
        <f>IF(B264="Mr magoo","CORRECTO!",IF(ISNA(MATCH("*magoo*",B264,0)),"INCORRECTO","CORRECTO!"))</f>
        <v>INCORRECTO</v>
      </c>
      <c r="C265" s="2"/>
      <c r="D265" s="1" t="str">
        <f>IF(D264="petete","CORRECTO!",IF(ISNA(MATCH("*pet*",D264,0)),"INCORRECTO","CASI"))</f>
        <v>INCORRECTO</v>
      </c>
      <c r="E265" s="2"/>
      <c r="F265" s="1" t="str">
        <f>IF(F264="hong kong phooey","CORRECTO!",IF(ISNA(MATCH("*hong kong*",F264,0)),"INCORRECTO","CASI"))</f>
        <v>INCORRECTO</v>
      </c>
      <c r="G265" s="2"/>
      <c r="H265" s="1" t="str">
        <f>IF(H264="horacio pinchadiscos","CORRECTO!",IF(H264="horacio pincha discos","CORRECTO!",IF(H264="horacio","CORRECTO!",IF(ISNA(MATCH("*pincha*",H264,0)),"INCORRECTO","CASI"))))</f>
        <v>INCORRECTO</v>
      </c>
      <c r="I265" s="2"/>
      <c r="J265" s="1" t="str">
        <f>IF(J264="naranjito","CORRECTO!",IF(ISNA(MATCH("*naranj*",J264,0)),"INCORRECTO","CASI"))</f>
        <v>INCORRECTO</v>
      </c>
      <c r="K265" s="2"/>
      <c r="L265" s="2">
        <f>COUNTIF(A265:K265,"CORRECTO!")</f>
        <v>0</v>
      </c>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row>
    <row r="268" spans="1:251" s="1" customFormat="1" ht="12.75">
      <c r="A268" s="2"/>
      <c r="C268" s="2"/>
      <c r="E268" s="2"/>
      <c r="G268" s="2"/>
      <c r="I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row>
    <row r="269" spans="1:251" s="1" customFormat="1" ht="12.75">
      <c r="A269" s="2"/>
      <c r="C269" s="2"/>
      <c r="E269" s="2"/>
      <c r="G269" s="2"/>
      <c r="I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row>
    <row r="270" spans="1:251" s="1" customFormat="1" ht="12.75">
      <c r="A270" s="2"/>
      <c r="C270" s="2"/>
      <c r="E270" s="2"/>
      <c r="G270" s="2"/>
      <c r="I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row>
    <row r="271" spans="1:251" s="1" customFormat="1" ht="12.75">
      <c r="A271" s="2"/>
      <c r="C271" s="2"/>
      <c r="E271" s="2"/>
      <c r="G271" s="2"/>
      <c r="I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row>
    <row r="272" spans="1:251" s="1" customFormat="1" ht="12.75">
      <c r="A272" s="2"/>
      <c r="C272" s="2"/>
      <c r="E272" s="2"/>
      <c r="G272" s="2"/>
      <c r="I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row>
    <row r="273" spans="1:251" s="1" customFormat="1" ht="12.75">
      <c r="A273" s="2"/>
      <c r="C273" s="2"/>
      <c r="E273" s="2"/>
      <c r="G273" s="2"/>
      <c r="I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row>
    <row r="274" spans="1:251" s="1" customFormat="1" ht="12.75">
      <c r="A274" s="2"/>
      <c r="C274" s="2"/>
      <c r="E274" s="2"/>
      <c r="G274" s="2"/>
      <c r="I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row>
    <row r="275" spans="1:251" s="7" customFormat="1" ht="12.75">
      <c r="A275" s="2"/>
      <c r="B275" s="1">
        <v>101</v>
      </c>
      <c r="C275" s="2"/>
      <c r="D275" s="1">
        <v>102</v>
      </c>
      <c r="E275" s="2"/>
      <c r="F275" s="1">
        <v>103</v>
      </c>
      <c r="G275" s="2"/>
      <c r="H275" s="1">
        <v>104</v>
      </c>
      <c r="I275" s="2"/>
      <c r="J275" s="1">
        <v>105</v>
      </c>
      <c r="K275" s="2"/>
      <c r="L275" s="2"/>
      <c r="M275" s="2"/>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row>
    <row r="276" spans="1:251" s="1" customFormat="1" ht="12.75">
      <c r="A276" s="2"/>
      <c r="B276" s="6"/>
      <c r="C276" s="2"/>
      <c r="D276" s="6"/>
      <c r="E276" s="2"/>
      <c r="F276" s="6"/>
      <c r="G276" s="2"/>
      <c r="H276" s="6"/>
      <c r="I276" s="2"/>
      <c r="J276" s="6"/>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row>
    <row r="277" spans="2:12" ht="12.75">
      <c r="B277" s="1" t="str">
        <f>IF(B276="JOSH SAVIANO","CORRECTO!",IF(ISNA(MATCH("*saviano*",B276,0)),"INCORRECTO","CASI"))</f>
        <v>INCORRECTO</v>
      </c>
      <c r="D277" s="1" t="str">
        <f>IF(D276="moshzilla","CORRECTO!",IF(ISNA(MATCH("*mosh*",D276,0)),"INCORRECTO","CASI"))</f>
        <v>INCORRECTO</v>
      </c>
      <c r="F277" s="1" t="str">
        <f>IF(F276="Superagente 86","CORRECTO!",IF(F276="Maxwell Smart","CORRECTO!",IF(ISNA(MATCH("*clar*",F276,0)),"INCORRECTO","CASI")))</f>
        <v>INCORRECTO</v>
      </c>
      <c r="H277" s="1" t="str">
        <f>IF(H276="maradona","CORRECTO!",IF(H276="diego armando maradona","CORRECTO!",IF(H276="dios","CORRECTO!",IF(ISNA(MATCH("*marado*",H276,0)),"INCORRECTO","CASI"))))</f>
        <v>INCORRECTO</v>
      </c>
      <c r="J277" s="1" t="str">
        <f>IF(J276="marisol","CORRECTO!",IF(ISNA(MATCH("*sol*",J276,0)),"INCORRECTO","CASI"))</f>
        <v>INCORRECTO</v>
      </c>
      <c r="L277" s="2">
        <f>COUNTIF(A277:K277,"CORRECTO!")</f>
        <v>0</v>
      </c>
    </row>
    <row r="279" spans="1:251" s="1" customFormat="1"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row>
    <row r="280" spans="1:251" s="1" customFormat="1" ht="12.75">
      <c r="A280" s="2"/>
      <c r="C280" s="2"/>
      <c r="E280" s="2"/>
      <c r="G280" s="2"/>
      <c r="I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row>
    <row r="281" spans="1:251" s="1" customFormat="1" ht="12.75">
      <c r="A281" s="2"/>
      <c r="C281" s="2"/>
      <c r="E281" s="2"/>
      <c r="G281" s="2"/>
      <c r="I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row>
    <row r="282" spans="1:251" s="1" customFormat="1" ht="12.75">
      <c r="A282" s="2"/>
      <c r="C282" s="2"/>
      <c r="E282" s="2"/>
      <c r="G282" s="2"/>
      <c r="I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row>
    <row r="283" spans="1:251" s="1" customFormat="1" ht="12.75">
      <c r="A283" s="2"/>
      <c r="C283" s="2"/>
      <c r="E283" s="2"/>
      <c r="G283" s="2"/>
      <c r="I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row>
    <row r="284" spans="1:251" s="1" customFormat="1" ht="12.75">
      <c r="A284" s="2"/>
      <c r="C284" s="2"/>
      <c r="E284" s="2"/>
      <c r="G284" s="2"/>
      <c r="I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row>
    <row r="285" spans="1:251" s="1" customFormat="1" ht="12.75">
      <c r="A285" s="2"/>
      <c r="C285" s="2"/>
      <c r="E285" s="2"/>
      <c r="G285" s="2"/>
      <c r="I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row>
    <row r="286" spans="1:251" s="1" customFormat="1" ht="12.75">
      <c r="A286" s="2"/>
      <c r="C286" s="2"/>
      <c r="E286" s="2"/>
      <c r="G286" s="2"/>
      <c r="I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row>
    <row r="287" spans="1:251" s="1" customFormat="1" ht="12.75">
      <c r="A287" s="2"/>
      <c r="B287" s="1">
        <v>106</v>
      </c>
      <c r="C287" s="2"/>
      <c r="D287" s="1">
        <v>107</v>
      </c>
      <c r="E287" s="2"/>
      <c r="F287" s="1">
        <v>108</v>
      </c>
      <c r="G287" s="2"/>
      <c r="H287" s="1">
        <v>109</v>
      </c>
      <c r="I287" s="2"/>
      <c r="J287" s="1">
        <v>110</v>
      </c>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row>
    <row r="288" spans="1:251" s="7" customFormat="1" ht="12.75">
      <c r="A288" s="2"/>
      <c r="B288" s="6"/>
      <c r="C288" s="2"/>
      <c r="D288" s="6"/>
      <c r="E288" s="2"/>
      <c r="F288" s="6"/>
      <c r="G288" s="2"/>
      <c r="H288" s="6"/>
      <c r="I288" s="2"/>
      <c r="J288" s="6"/>
      <c r="K288" s="2"/>
      <c r="L288" s="2"/>
      <c r="M288" s="2"/>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c r="IH288" s="5"/>
      <c r="II288" s="5"/>
      <c r="IJ288" s="5"/>
      <c r="IK288" s="5"/>
      <c r="IL288" s="5"/>
      <c r="IM288" s="5"/>
      <c r="IN288" s="5"/>
      <c r="IO288" s="5"/>
      <c r="IP288" s="5"/>
      <c r="IQ288" s="5"/>
    </row>
    <row r="289" spans="1:251" s="1" customFormat="1" ht="12.75">
      <c r="A289" s="2"/>
      <c r="B289" s="1" t="str">
        <f>IF(B288="Harvey Keitel","CORRECTO!",IF(B288="the wolf","CORRECTO!",IF(ISNA(MATCH("*lobo*",B288,0)),"INCORRECTO","CORRECTO!")))</f>
        <v>INCORRECTO</v>
      </c>
      <c r="C289" s="2"/>
      <c r="D289" s="1" t="str">
        <f>IF(D288="bill murray","CORRECTO!",IF(ISNA(MATCH("*murray*",D288,0)),"INCORRECTO","CASI"))</f>
        <v>INCORRECTO</v>
      </c>
      <c r="E289" s="2"/>
      <c r="F289" s="1" t="str">
        <f>IF(F288="Cocodrile Hunter","CORRECTO!",IF(F288="el cazador de cocodrilos","CORRECTO!",IF(F288="the Cocodrile Hunter","CORRECTO!",IF(F288="Cocodrilo Hunter","CORRECTO!",IF(F288="Steve Irvin","CORRECTO!",IF(ISNA(MATCH("*cocodrilo*",F288,0)),"INCORRECTO","CASI"))))))</f>
        <v>INCORRECTO</v>
      </c>
      <c r="G289" s="2"/>
      <c r="H289" s="1" t="str">
        <f>IF(H288="sandokan","CORRECTO!",IF(H288="el tigre de malasia","CORRECTO!",IF(ISNA(MATCH("*sand*",H288,0)),"INCORRECTO","CASI")))</f>
        <v>INCORRECTO</v>
      </c>
      <c r="I289" s="2"/>
      <c r="J289" s="1" t="str">
        <f>IF(J288="winona rider","CORRECTO!",IF(J288="winona","CORRECTO!",IF(ISNA(MATCH("*win*",J288,0)),"INCORRECTO","CASI")))</f>
        <v>INCORRECTO</v>
      </c>
      <c r="K289" s="2"/>
      <c r="L289" s="2">
        <f>COUNTIF(A289:K289,"CORRECTO!")</f>
        <v>0</v>
      </c>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row>
    <row r="292" spans="1:251" s="1" customFormat="1" ht="12.75">
      <c r="A292" s="2"/>
      <c r="C292" s="2"/>
      <c r="E292" s="2"/>
      <c r="G292" s="2"/>
      <c r="I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row>
    <row r="293" spans="1:251" s="1" customFormat="1" ht="12.75">
      <c r="A293" s="2"/>
      <c r="C293" s="2"/>
      <c r="E293" s="2"/>
      <c r="G293" s="2"/>
      <c r="I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row>
    <row r="294" spans="1:251" s="1" customFormat="1" ht="12.75">
      <c r="A294" s="2"/>
      <c r="C294" s="2"/>
      <c r="E294" s="2"/>
      <c r="G294" s="2"/>
      <c r="I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row>
    <row r="295" spans="1:251" s="1" customFormat="1" ht="12.75">
      <c r="A295" s="2"/>
      <c r="C295" s="2"/>
      <c r="E295" s="2"/>
      <c r="G295" s="2"/>
      <c r="I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row>
    <row r="296" spans="1:251" s="1" customFormat="1" ht="12.75">
      <c r="A296" s="2"/>
      <c r="C296" s="2"/>
      <c r="E296" s="2"/>
      <c r="G296" s="2"/>
      <c r="I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row>
    <row r="297" spans="1:251" s="1" customFormat="1" ht="12.75">
      <c r="A297" s="2"/>
      <c r="C297" s="2"/>
      <c r="E297" s="2"/>
      <c r="G297" s="2"/>
      <c r="I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row>
    <row r="298" spans="1:251" s="1" customFormat="1" ht="12.75">
      <c r="A298" s="2"/>
      <c r="C298" s="2"/>
      <c r="E298" s="2"/>
      <c r="G298" s="2"/>
      <c r="I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row>
    <row r="299" spans="1:251" s="7" customFormat="1" ht="12.75">
      <c r="A299" s="2"/>
      <c r="B299" s="1">
        <v>111</v>
      </c>
      <c r="C299" s="2"/>
      <c r="D299" s="1">
        <v>112</v>
      </c>
      <c r="E299" s="2"/>
      <c r="F299" s="1">
        <v>113</v>
      </c>
      <c r="G299" s="2"/>
      <c r="H299" s="1">
        <v>114</v>
      </c>
      <c r="I299" s="2"/>
      <c r="J299" s="1">
        <v>115</v>
      </c>
      <c r="K299" s="2"/>
      <c r="L299" s="2"/>
      <c r="M299" s="2"/>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c r="HS299" s="5"/>
      <c r="HT299" s="5"/>
      <c r="HU299" s="5"/>
      <c r="HV299" s="5"/>
      <c r="HW299" s="5"/>
      <c r="HX299" s="5"/>
      <c r="HY299" s="5"/>
      <c r="HZ299" s="5"/>
      <c r="IA299" s="5"/>
      <c r="IB299" s="5"/>
      <c r="IC299" s="5"/>
      <c r="ID299" s="5"/>
      <c r="IE299" s="5"/>
      <c r="IF299" s="5"/>
      <c r="IG299" s="5"/>
      <c r="IH299" s="5"/>
      <c r="II299" s="5"/>
      <c r="IJ299" s="5"/>
      <c r="IK299" s="5"/>
      <c r="IL299" s="5"/>
      <c r="IM299" s="5"/>
      <c r="IN299" s="5"/>
      <c r="IO299" s="5"/>
      <c r="IP299" s="5"/>
      <c r="IQ299" s="5"/>
    </row>
    <row r="300" spans="1:251" s="1" customFormat="1" ht="12.75">
      <c r="A300" s="2"/>
      <c r="B300" s="6"/>
      <c r="C300" s="2"/>
      <c r="D300" s="6"/>
      <c r="E300" s="2"/>
      <c r="F300" s="6"/>
      <c r="G300" s="2"/>
      <c r="H300" s="6"/>
      <c r="I300" s="2"/>
      <c r="J300" s="6"/>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row>
    <row r="301" spans="2:12" ht="12.75">
      <c r="B301" s="1" t="str">
        <f>IF(B300="fellini","CORRECTO!",IF(B300="federico fellini","CORRECTO!",IF(ISNA(MATCH("*felin*",B300,0)),"INCORRECTO","CASI")))</f>
        <v>INCORRECTO</v>
      </c>
      <c r="D301" s="1" t="str">
        <f>IF(D300="barry white","CORRECTO!",IF(ISNA(MATCH("*whit*",D300,0)),"INCORRECTO","CASI"))</f>
        <v>INCORRECTO</v>
      </c>
      <c r="F301" s="1" t="str">
        <f>IF(F300="Norman Bates","CORRECTO!",IF(F300="Anthony Perkins","CORRECTO!",IF(ISNA(MATCH("*Perkins*",F300,0)),"INCORRECTO","CASI")))</f>
        <v>INCORRECTO</v>
      </c>
      <c r="H301" s="1" t="str">
        <f>IF(H300="jacksons five","CORRECTO!",IF(H300="the jacksons five","CORRECTO!",IF(H300="jackson five","CORRECTO!",IF(H300="the jackson five","CORRECTO!",IF(ISNA(MATCH("*jackson*",H300,0)),"INCORRECTO","CORRECTO!")))))</f>
        <v>INCORRECTO</v>
      </c>
      <c r="J301" s="1" t="str">
        <f>IF(J300="diana ross","CORRECTO!",IF(ISNA(MATCH("*ros*",J300,0)),"INCORRECTO","CASI"))</f>
        <v>INCORRECTO</v>
      </c>
      <c r="L301" s="2">
        <f>COUNTIF(A301:K301,"CORRECTO!")</f>
        <v>0</v>
      </c>
    </row>
    <row r="303" spans="1:251" s="1" customFormat="1"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row>
    <row r="304" spans="1:251" s="1" customFormat="1" ht="12.75">
      <c r="A304" s="2"/>
      <c r="C304" s="2"/>
      <c r="E304" s="2"/>
      <c r="G304" s="2"/>
      <c r="I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row>
    <row r="305" spans="1:251" s="1" customFormat="1" ht="12.75">
      <c r="A305" s="2"/>
      <c r="C305" s="2"/>
      <c r="E305" s="2"/>
      <c r="G305" s="2"/>
      <c r="I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row>
    <row r="306" spans="1:251" s="1" customFormat="1" ht="12.75">
      <c r="A306" s="2"/>
      <c r="C306" s="2"/>
      <c r="E306" s="2"/>
      <c r="G306" s="2"/>
      <c r="I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row>
    <row r="307" spans="1:251" s="1" customFormat="1" ht="12.75">
      <c r="A307" s="2"/>
      <c r="C307" s="2"/>
      <c r="E307" s="2"/>
      <c r="G307" s="2"/>
      <c r="I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row>
    <row r="308" spans="1:251" s="1" customFormat="1" ht="12.75">
      <c r="A308" s="2"/>
      <c r="C308" s="2"/>
      <c r="E308" s="2"/>
      <c r="G308" s="2"/>
      <c r="I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row>
    <row r="309" spans="1:251" s="1" customFormat="1" ht="12.75">
      <c r="A309" s="2"/>
      <c r="C309" s="2"/>
      <c r="E309" s="2"/>
      <c r="G309" s="2"/>
      <c r="I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row>
    <row r="310" spans="1:251" s="1" customFormat="1" ht="12.75">
      <c r="A310" s="2"/>
      <c r="C310" s="2"/>
      <c r="E310" s="2"/>
      <c r="G310" s="2"/>
      <c r="I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row>
    <row r="311" spans="1:251" s="1" customFormat="1" ht="12.75">
      <c r="A311" s="2"/>
      <c r="B311" s="1">
        <v>116</v>
      </c>
      <c r="C311" s="2"/>
      <c r="D311" s="1">
        <v>117</v>
      </c>
      <c r="E311" s="2"/>
      <c r="F311" s="1">
        <v>118</v>
      </c>
      <c r="G311" s="2"/>
      <c r="H311" s="1">
        <v>119</v>
      </c>
      <c r="I311" s="2"/>
      <c r="J311" s="1">
        <v>120</v>
      </c>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row>
    <row r="312" spans="2:10" ht="12.75">
      <c r="B312" s="6"/>
      <c r="D312" s="6"/>
      <c r="F312" s="6"/>
      <c r="H312" s="6"/>
      <c r="J312" s="6"/>
    </row>
    <row r="313" spans="2:12" ht="12.75">
      <c r="B313" s="1" t="str">
        <f>IF(B312="enrique y ana","CORRECTO!",IF(ISNA(MATCH("*ana*",B312,0)),"INCORRECTO","CASI"))</f>
        <v>INCORRECTO</v>
      </c>
      <c r="D313" s="1" t="str">
        <f>IF(D312="julio iglesias y marvin gaye","CORRECTO!",IF(ISNA(MATCH("*iglesias*gaye",D312,0)),"INCORRECTO","CORRECTO!"))</f>
        <v>INCORRECTO</v>
      </c>
      <c r="F313" s="1" t="str">
        <f>IF(F312="nixon y elvis presley","CORRECTO!",IF(ISNA(MATCH("*nixon*elvis",F312,0)),"INCORRECTO","CORRECTO!"))</f>
        <v>INCORRECTO</v>
      </c>
      <c r="H313" s="1" t="str">
        <f>IF(H312="milli vanilli","CORRECTO!",IF(ISNA(MATCH("*vanil*",H312,0)),"INCORRECTO","CASI"))</f>
        <v>INCORRECTO</v>
      </c>
      <c r="J313" s="1" t="str">
        <f>IF(J312="Truman Capote and Andy Warhol","CORRECTO!",IF(ISNA(MATCH("*capote*warhol",J312,0)),"INCORRECTO","CORRECTO!"))</f>
        <v>INCORRECTO</v>
      </c>
      <c r="L313" s="2">
        <f>COUNTIF(A313:K313,"CORRECTO!")</f>
        <v>0</v>
      </c>
    </row>
    <row r="314" spans="1:251" s="1" customFormat="1"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row>
    <row r="315" spans="1:251" s="1" customFormat="1"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row>
    <row r="316" spans="1:251" s="1" customFormat="1" ht="12.75">
      <c r="A316" s="2"/>
      <c r="C316" s="2"/>
      <c r="E316" s="2"/>
      <c r="G316" s="2"/>
      <c r="I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row>
    <row r="317" spans="1:251" s="1" customFormat="1" ht="12.75">
      <c r="A317" s="2"/>
      <c r="C317" s="2"/>
      <c r="E317" s="2"/>
      <c r="G317" s="2"/>
      <c r="I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row>
    <row r="318" spans="1:251" s="1" customFormat="1" ht="12.75">
      <c r="A318" s="2"/>
      <c r="C318" s="2"/>
      <c r="E318" s="2"/>
      <c r="G318" s="2"/>
      <c r="I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row>
    <row r="319" spans="1:251" s="1" customFormat="1" ht="12.75">
      <c r="A319" s="2"/>
      <c r="C319" s="2"/>
      <c r="E319" s="2"/>
      <c r="G319" s="2"/>
      <c r="I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row>
    <row r="320" spans="1:251" s="1" customFormat="1" ht="12.75">
      <c r="A320" s="2"/>
      <c r="C320" s="2"/>
      <c r="E320" s="2"/>
      <c r="G320" s="2"/>
      <c r="I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row>
    <row r="321" spans="1:251" s="1" customFormat="1" ht="12.75">
      <c r="A321" s="2"/>
      <c r="C321" s="2"/>
      <c r="E321" s="2"/>
      <c r="G321" s="2"/>
      <c r="I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row>
    <row r="322" spans="1:251" s="1" customFormat="1" ht="12.75">
      <c r="A322" s="2"/>
      <c r="C322" s="2"/>
      <c r="E322" s="2"/>
      <c r="G322" s="2"/>
      <c r="I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row>
    <row r="323" spans="1:251" s="7" customFormat="1" ht="12.75">
      <c r="A323" s="2"/>
      <c r="B323" s="1">
        <v>121</v>
      </c>
      <c r="C323" s="2"/>
      <c r="D323" s="1">
        <v>122</v>
      </c>
      <c r="E323" s="2"/>
      <c r="F323" s="1">
        <v>123</v>
      </c>
      <c r="G323" s="2"/>
      <c r="H323" s="1">
        <v>124</v>
      </c>
      <c r="I323" s="2"/>
      <c r="J323" s="1">
        <v>125</v>
      </c>
      <c r="K323" s="2"/>
      <c r="L323" s="2"/>
      <c r="M323" s="2"/>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row>
    <row r="324" spans="1:251" s="1" customFormat="1" ht="12.75">
      <c r="A324" s="2"/>
      <c r="B324" s="6"/>
      <c r="C324" s="2"/>
      <c r="D324" s="6"/>
      <c r="E324" s="2"/>
      <c r="F324" s="6"/>
      <c r="G324" s="2"/>
      <c r="H324" s="6"/>
      <c r="I324" s="2"/>
      <c r="J324" s="6"/>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row>
    <row r="325" spans="2:12" ht="12.75">
      <c r="B325" s="1" t="str">
        <f>IF(B324="carlos grima","CORRECTO!",IF(B324="grima","CORRECTO!",IF(ISNA(MATCH("*grim*",B324,0)),"INCORRECTO","CASI")))</f>
        <v>INCORRECTO</v>
      </c>
      <c r="D325" s="1" t="str">
        <f>IF(D324="Mao Tse tung","CORRECTO!",IF(D324="Mao","CORRECTO!",IF(D324="Mao Tsetung","CORRECTO!",IF(ISNA(MATCH("*mao*",D324,0)),"INCORRECTO","CASI"))))</f>
        <v>INCORRECTO</v>
      </c>
      <c r="F325" s="1" t="str">
        <f>IF(F324="roberto carlos","CORRECTO!",IF(ISNA(MATCH("*robert*",F324,0)),"INCORRECTO","CASI"))</f>
        <v>INCORRECTO</v>
      </c>
      <c r="H325" s="1" t="str">
        <f>IF(H324="james brown","CORRECTO!",IF(ISNA(MATCH("*brownl*",H324,0)),"INCORRECTO","CASI"))</f>
        <v>INCORRECTO</v>
      </c>
      <c r="J325" s="1" t="str">
        <f>IF(J324="allan moore","CORRECTO!",IF(J324="alan moore","CORRECTO!",IF(ISNA(MATCH("*alan*",J324,0)),"INCORRECTO","CASI")))</f>
        <v>INCORRECTO</v>
      </c>
      <c r="L325" s="2">
        <f>COUNTIF(A325:K325,"CORRECTO!")</f>
        <v>0</v>
      </c>
    </row>
    <row r="327" spans="1:251" s="1" customFormat="1"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row>
    <row r="328" spans="1:251" s="1" customFormat="1" ht="12.75">
      <c r="A328" s="2"/>
      <c r="C328" s="2"/>
      <c r="E328" s="2"/>
      <c r="G328" s="2"/>
      <c r="I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row>
    <row r="329" spans="1:251" s="1" customFormat="1" ht="12.75">
      <c r="A329" s="2"/>
      <c r="C329" s="2"/>
      <c r="E329" s="2"/>
      <c r="G329" s="2"/>
      <c r="I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row>
    <row r="330" spans="1:251" s="1" customFormat="1" ht="12.75">
      <c r="A330" s="2"/>
      <c r="C330" s="2"/>
      <c r="E330" s="2"/>
      <c r="G330" s="2"/>
      <c r="I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row>
    <row r="331" spans="1:251" s="1" customFormat="1" ht="12.75">
      <c r="A331" s="2"/>
      <c r="C331" s="2"/>
      <c r="E331" s="2"/>
      <c r="G331" s="2"/>
      <c r="I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row>
    <row r="332" spans="1:251" s="1" customFormat="1" ht="12.75">
      <c r="A332" s="2"/>
      <c r="C332" s="2"/>
      <c r="E332" s="2"/>
      <c r="G332" s="2"/>
      <c r="I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row>
    <row r="333" spans="1:251" s="1" customFormat="1" ht="12.75">
      <c r="A333" s="2"/>
      <c r="C333" s="2"/>
      <c r="E333" s="2"/>
      <c r="G333" s="2"/>
      <c r="I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row>
    <row r="334" spans="1:251" s="1" customFormat="1" ht="12.75">
      <c r="A334" s="2"/>
      <c r="C334" s="2"/>
      <c r="E334" s="2"/>
      <c r="G334" s="2"/>
      <c r="I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row>
    <row r="335" spans="1:251" s="1" customFormat="1" ht="12.75">
      <c r="A335" s="2"/>
      <c r="B335" s="1">
        <v>126</v>
      </c>
      <c r="C335" s="2"/>
      <c r="D335" s="1">
        <v>127</v>
      </c>
      <c r="E335" s="2"/>
      <c r="F335" s="1">
        <v>128</v>
      </c>
      <c r="G335" s="2"/>
      <c r="H335" s="1">
        <v>129</v>
      </c>
      <c r="I335" s="2"/>
      <c r="J335" s="1">
        <v>130</v>
      </c>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row>
    <row r="336" spans="2:10" ht="12.75">
      <c r="B336" s="6"/>
      <c r="D336" s="6"/>
      <c r="F336" s="6"/>
      <c r="H336" s="6"/>
      <c r="J336" s="6"/>
    </row>
    <row r="337" spans="2:12" ht="12.75">
      <c r="B337" s="1" t="str">
        <f>IF(B336="leticia ortiz","CORRECTO!",IF(B336="letizia ortiz","CORRECTO!",IF(B336="leti","CORRECTO!",IF(B336="leti ortiz","CORRECTO!",IF(ISNA(MATCH("*leti*",B336,0)),"INCORRECTO","CASI")))))</f>
        <v>INCORRECTO</v>
      </c>
      <c r="D337" s="1" t="str">
        <f>IF(D336="El Monstruo de las Galletas","CORRECTO!",IF(D336="Monstruo de las Galletas","CORRECTO!",IF(D336="Cookie Monster","CORRECTO!",IF(D336="Triki","CORRECTO!",IF(D336="Lucas","CORRECTO!",IF(ISNA(MATCH("*galletas*",D336,0)),"INCORRECTO","CASI"))))))</f>
        <v>INCORRECTO</v>
      </c>
      <c r="F337" s="1" t="str">
        <f>IF(F336="arafat","CORRECTO!",IF(F336="Yasser Arafat","CORRECTO!",IF(ISNA(MATCH("*araf*",F336,0)),"INCORRECTO","CASI")))</f>
        <v>INCORRECTO</v>
      </c>
      <c r="H337" s="1" t="str">
        <f>IF(H336="alejandro magno","CORRECTO!",IF(H336="alejandro sanz","CORRECTO!",IF(ISNA(MATCH("*ale*",H336,0)),"INCORRECTO","CASI")))</f>
        <v>INCORRECTO</v>
      </c>
      <c r="J337" s="1" t="str">
        <f>IF(J336="abuelo cebolleta","CORRECTO!",IF(J336="el abuelo cebolleta","CORRECTO!",IF(ISNA(MATCH("*cebolleta*",J336,0)),"INCORRECTO","CASI")))</f>
        <v>INCORRECTO</v>
      </c>
      <c r="L337" s="2">
        <f>COUNTIF(A337:K337,"CORRECTO!")</f>
        <v>0</v>
      </c>
    </row>
    <row r="338" spans="1:251" s="1" customFormat="1"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row>
    <row r="339" spans="1:251" s="1" customFormat="1"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row>
    <row r="340" spans="1:251" s="1" customFormat="1" ht="12.75">
      <c r="A340" s="2"/>
      <c r="C340" s="2"/>
      <c r="E340" s="2"/>
      <c r="G340" s="2"/>
      <c r="I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row>
    <row r="341" spans="1:251" s="1" customFormat="1" ht="12.75">
      <c r="A341" s="2"/>
      <c r="C341" s="2"/>
      <c r="E341" s="2"/>
      <c r="G341" s="2"/>
      <c r="I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row>
    <row r="342" spans="1:251" s="1" customFormat="1" ht="12.75">
      <c r="A342" s="2"/>
      <c r="C342" s="2"/>
      <c r="E342" s="2"/>
      <c r="G342" s="2"/>
      <c r="I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row>
    <row r="343" spans="1:251" s="1" customFormat="1" ht="12.75">
      <c r="A343" s="2"/>
      <c r="C343" s="2"/>
      <c r="E343" s="2"/>
      <c r="G343" s="2"/>
      <c r="I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row>
    <row r="344" spans="1:251" s="1" customFormat="1" ht="12.75">
      <c r="A344" s="2"/>
      <c r="C344" s="2"/>
      <c r="E344" s="2"/>
      <c r="G344" s="2"/>
      <c r="I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row>
    <row r="345" spans="1:251" s="1" customFormat="1" ht="12.75">
      <c r="A345" s="2"/>
      <c r="C345" s="2"/>
      <c r="E345" s="2"/>
      <c r="G345" s="2"/>
      <c r="I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row>
    <row r="346" spans="1:251" s="1" customFormat="1" ht="12.75">
      <c r="A346" s="2"/>
      <c r="C346" s="2"/>
      <c r="E346" s="2"/>
      <c r="G346" s="2"/>
      <c r="I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row>
    <row r="347" spans="1:251" s="1" customFormat="1" ht="12.75">
      <c r="A347" s="2"/>
      <c r="B347" s="1">
        <v>131</v>
      </c>
      <c r="C347" s="2"/>
      <c r="D347" s="1">
        <v>132</v>
      </c>
      <c r="E347" s="2"/>
      <c r="F347" s="1">
        <v>133</v>
      </c>
      <c r="G347" s="2"/>
      <c r="H347" s="1">
        <v>134</v>
      </c>
      <c r="I347" s="2"/>
      <c r="J347" s="1">
        <v>135</v>
      </c>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row>
    <row r="348" spans="2:10" ht="12.75">
      <c r="B348" s="6"/>
      <c r="D348" s="6"/>
      <c r="F348" s="6"/>
      <c r="H348" s="6"/>
      <c r="J348" s="6"/>
    </row>
    <row r="349" spans="2:12" ht="12.75">
      <c r="B349" s="1" t="str">
        <f>IF(B348="ellen mcpherson","CORRECTO!",IF(B348="mcpherson","CORRECTO!",IF(ISNA(MATCH("*phers*",B348,0)),"INCORRECTO","CASI")))</f>
        <v>INCORRECTO</v>
      </c>
      <c r="D349" s="1" t="str">
        <f>IF(D348="sarda","CORRECTO!",IF(D348="javier sarda","CORRECTO!",IF(ISNA(MATCH("*sard*",D348,0)),"INCORRECTO","CASI")))</f>
        <v>INCORRECTO</v>
      </c>
      <c r="F349" s="1" t="str">
        <f>IF(F348="vladimir tkachenko","CORRECTO!",IF(F348="tkachenko","CORRECTO!",IF(ISNA(MATCH("*chenk*",F348,0)),"INCORRECTO","CASI")))</f>
        <v>INCORRECTO</v>
      </c>
      <c r="H349" s="1" t="str">
        <f>IF(H348="Kahlo","CORRECTO!",IF(H348="Marta Castro","CORRECTO!",IF(ISNA(MATCH("*kalo*",H348,0)),"INCORRECTO","CASI")))</f>
        <v>INCORRECTO</v>
      </c>
      <c r="J349" s="1" t="str">
        <f>IF(J348="yatta","CORRECTO!",IF(J348="Happatai","CORRECTO!",IF(ISNA(MATCH("*yata*",J348,0)),"INCORRECTO","CASI")))</f>
        <v>INCORRECTO</v>
      </c>
      <c r="L349" s="2">
        <f>COUNTIF(A349:K349,"CORRECTO!")</f>
        <v>0</v>
      </c>
    </row>
    <row r="350" spans="1:251" s="1" customFormat="1"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row>
    <row r="351" spans="1:251" s="1" customFormat="1"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row>
  </sheetData>
  <sheetProtection password="D923" sheet="1" objects="1" scenarios="1"/>
  <mergeCells count="9">
    <mergeCell ref="B24:J24"/>
    <mergeCell ref="B25:J25"/>
    <mergeCell ref="B23:J23"/>
    <mergeCell ref="G2:I2"/>
    <mergeCell ref="G3:J3"/>
    <mergeCell ref="B22:J22"/>
    <mergeCell ref="B19:J19"/>
    <mergeCell ref="B20:J20"/>
    <mergeCell ref="B21:J21"/>
  </mergeCells>
  <conditionalFormatting sqref="F349 D349 B349 H349 J349 H337 J337 D337 B337 F337 J325 H325 F325 D325 B325 H313 D313 B313 J313 F313 J301 D301 H301 B301 F301 B289 D289 F289 H289 J289 J277 H277 F277 B277 D277 B265 D265 F265 H265 J265 B253 D253 F253 J253 H253 B241 D241 F241 H241 J241 J229 H229 F229 D229 B229 B217 D217 F217 H217 J217 B205 D205 F205 H205 J205 J193 H193 F193 D193 B193 B181:B182 D181:D182 F181:F182 H181:H182 J181:J182 B169 J169 H169 F169 D169 B157 D157 F157 J157 H157 B145 D145 F145 J145 H145 F133 D133 B133 J133 H133 B121 D121 F121 H121 J121 B109:B110 D109:D110 F109:F110 H109:H110 J109:J110 B97 J97 F97 H97 D97 J85 B85 D85 F85 H85 D73 F73 B73 J73 H73 D61 F61 J61 H61 B61 F49 D49 J49 H49 B49 D37:D38 F37:F38 H37:H38 J37:J38 B37:B38">
    <cfRule type="cellIs" priority="1" dxfId="0" operator="equal" stopIfTrue="1">
      <formula>"CORRECTO!"</formula>
    </cfRule>
    <cfRule type="cellIs" priority="2" dxfId="1" operator="equal" stopIfTrue="1">
      <formula>"CASI"</formula>
    </cfRule>
    <cfRule type="cellIs" priority="3" dxfId="2" operator="equal" stopIfTrue="1">
      <formula>"INCORRECTO"</formula>
    </cfRule>
  </conditionalFormatting>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Birra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Birra el Birrey</dc:creator>
  <cp:keywords/>
  <dc:description/>
  <cp:lastModifiedBy>pacopena</cp:lastModifiedBy>
  <cp:lastPrinted>2005-09-25T00:21:33Z</cp:lastPrinted>
  <dcterms:created xsi:type="dcterms:W3CDTF">2005-09-23T14:00:35Z</dcterms:created>
  <dcterms:modified xsi:type="dcterms:W3CDTF">2006-03-17T10:06:31Z</dcterms:modified>
  <cp:category/>
  <cp:version/>
  <cp:contentType/>
  <cp:contentStatus/>
</cp:coreProperties>
</file>