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<sst xmlns="http://schemas.openxmlformats.org/spreadsheetml/2006/main" count="6" uniqueCount="6">
  <si>
    <t>PORCENTAJE DE ACIERTOS :</t>
  </si>
  <si>
    <t>Escribe en mayúsculas o minúsculas y con acentos.</t>
  </si>
  <si>
    <t>60 MITOS Y LEYENDAS</t>
  </si>
  <si>
    <t>La mayoría de los personajes fueron reales,</t>
  </si>
  <si>
    <t>otros son de ficción, de algunos se sigue</t>
  </si>
  <si>
    <t>dudando todavía sobre su existencia real.</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</si>
</sst>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s>
  <fonts count="8">
    <font>
      <sz val="10"/>
      <name val="Arial"/>
      <family val="0"/>
    </font>
    <font>
      <sz val="12"/>
      <name val="Arial"/>
      <family val="2"/>
    </font>
    <font>
      <b/>
      <sz val="12"/>
      <name val="Arial"/>
      <family val="2"/>
    </font>
    <font>
      <b/>
      <sz val="12"/>
      <name val="Times New Roman"/>
      <family val="1"/>
    </font>
    <font>
      <b/>
      <sz val="26"/>
      <name val="Romantic"/>
      <family val="0"/>
    </font>
    <font>
      <b/>
      <sz val="14"/>
      <name val="Verdana"/>
      <family val="2"/>
    </font>
    <font>
      <sz val="14"/>
      <name val="Verdana"/>
      <family val="2"/>
    </font>
    <font>
      <b/>
      <sz val="12"/>
      <name val="Verdana"/>
      <family val="2"/>
    </font>
  </fonts>
  <fills count="6">
    <fill>
      <patternFill/>
    </fill>
    <fill>
      <patternFill patternType="gray125"/>
    </fill>
    <fill>
      <patternFill patternType="solid">
        <fgColor indexed="15"/>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pplyProtection="1">
      <alignment horizontal="center"/>
      <protection hidden="1"/>
    </xf>
    <xf numFmtId="0" fontId="1" fillId="2" borderId="1" xfId="0" applyFont="1" applyFill="1" applyBorder="1" applyAlignment="1" applyProtection="1">
      <alignment horizontal="center"/>
      <protection hidden="1"/>
    </xf>
    <xf numFmtId="0" fontId="1" fillId="0" borderId="2" xfId="0" applyFont="1" applyBorder="1" applyAlignment="1" applyProtection="1">
      <alignment horizontal="center"/>
      <protection hidden="1"/>
    </xf>
    <xf numFmtId="0" fontId="3" fillId="0" borderId="0" xfId="0" applyFont="1" applyAlignment="1" applyProtection="1">
      <alignment/>
      <protection hidden="1"/>
    </xf>
    <xf numFmtId="0" fontId="1" fillId="0" borderId="0" xfId="0" applyFont="1" applyAlignment="1" applyProtection="1">
      <alignment/>
      <protection hidden="1"/>
    </xf>
    <xf numFmtId="0" fontId="1" fillId="0" borderId="2" xfId="0" applyFont="1" applyFill="1" applyBorder="1" applyAlignment="1" applyProtection="1">
      <alignment horizontal="center" shrinkToFit="1"/>
      <protection locked="0"/>
    </xf>
    <xf numFmtId="0" fontId="1" fillId="3" borderId="3" xfId="0" applyFont="1" applyFill="1" applyBorder="1" applyAlignment="1" applyProtection="1">
      <alignment horizontal="center"/>
      <protection hidden="1"/>
    </xf>
    <xf numFmtId="0" fontId="1" fillId="0" borderId="4" xfId="0" applyFont="1" applyBorder="1" applyAlignment="1" applyProtection="1">
      <alignment horizontal="center"/>
      <protection hidden="1"/>
    </xf>
    <xf numFmtId="0" fontId="1" fillId="4" borderId="0" xfId="0" applyFont="1" applyFill="1" applyAlignment="1" applyProtection="1">
      <alignment/>
      <protection hidden="1"/>
    </xf>
    <xf numFmtId="0" fontId="1" fillId="4" borderId="0" xfId="0" applyFont="1" applyFill="1" applyAlignment="1" applyProtection="1">
      <alignment horizontal="center"/>
      <protection hidden="1"/>
    </xf>
    <xf numFmtId="0" fontId="3" fillId="4" borderId="0" xfId="0" applyFont="1" applyFill="1" applyAlignment="1" applyProtection="1">
      <alignment/>
      <protection hidden="1"/>
    </xf>
    <xf numFmtId="0" fontId="2" fillId="5" borderId="5" xfId="0" applyFont="1" applyFill="1" applyBorder="1" applyAlignment="1" applyProtection="1">
      <alignment horizontal="left"/>
      <protection hidden="1"/>
    </xf>
    <xf numFmtId="0" fontId="1" fillId="5" borderId="6" xfId="0" applyFont="1" applyFill="1" applyBorder="1" applyAlignment="1" applyProtection="1">
      <alignment/>
      <protection hidden="1"/>
    </xf>
    <xf numFmtId="0" fontId="2" fillId="5" borderId="6" xfId="0" applyFont="1" applyFill="1" applyBorder="1" applyAlignment="1" applyProtection="1">
      <alignment horizontal="center"/>
      <protection hidden="1"/>
    </xf>
    <xf numFmtId="9" fontId="2" fillId="5" borderId="7" xfId="0" applyNumberFormat="1" applyFont="1" applyFill="1" applyBorder="1" applyAlignment="1" applyProtection="1">
      <alignment horizontal="center"/>
      <protection hidden="1"/>
    </xf>
    <xf numFmtId="0" fontId="2" fillId="4" borderId="8" xfId="0" applyFont="1" applyFill="1" applyBorder="1" applyAlignment="1" applyProtection="1">
      <alignment horizontal="center"/>
      <protection hidden="1"/>
    </xf>
    <xf numFmtId="0" fontId="2" fillId="4" borderId="8" xfId="0" applyFont="1" applyFill="1" applyBorder="1" applyAlignment="1" applyProtection="1">
      <alignment horizontal="left"/>
      <protection hidden="1"/>
    </xf>
    <xf numFmtId="0" fontId="1" fillId="4" borderId="8" xfId="0" applyFont="1" applyFill="1" applyBorder="1" applyAlignment="1" applyProtection="1">
      <alignment horizontal="center"/>
      <protection hidden="1"/>
    </xf>
    <xf numFmtId="0" fontId="4" fillId="4" borderId="0" xfId="0" applyFont="1" applyFill="1" applyBorder="1" applyAlignment="1" applyProtection="1">
      <alignment horizontal="left"/>
      <protection hidden="1"/>
    </xf>
    <xf numFmtId="0" fontId="5" fillId="5" borderId="9" xfId="0" applyFont="1" applyFill="1" applyBorder="1" applyAlignment="1" applyProtection="1">
      <alignment horizontal="left"/>
      <protection hidden="1"/>
    </xf>
    <xf numFmtId="0" fontId="5" fillId="5" borderId="10" xfId="0" applyFont="1" applyFill="1" applyBorder="1" applyAlignment="1" applyProtection="1">
      <alignment horizontal="left"/>
      <protection hidden="1"/>
    </xf>
    <xf numFmtId="0" fontId="6" fillId="5" borderId="0" xfId="0" applyFont="1" applyFill="1" applyBorder="1" applyAlignment="1" applyProtection="1">
      <alignment/>
      <protection hidden="1"/>
    </xf>
    <xf numFmtId="0" fontId="6" fillId="5" borderId="0"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5" fillId="5" borderId="12" xfId="0" applyFont="1" applyFill="1" applyBorder="1" applyAlignment="1" applyProtection="1">
      <alignment horizontal="left"/>
      <protection hidden="1"/>
    </xf>
    <xf numFmtId="0" fontId="6" fillId="5" borderId="4" xfId="0" applyFont="1" applyFill="1" applyBorder="1" applyAlignment="1" applyProtection="1">
      <alignment/>
      <protection hidden="1"/>
    </xf>
    <xf numFmtId="0" fontId="6" fillId="5" borderId="4" xfId="0" applyFont="1" applyFill="1" applyBorder="1" applyAlignment="1" applyProtection="1">
      <alignment horizontal="center"/>
      <protection hidden="1"/>
    </xf>
    <xf numFmtId="0" fontId="6" fillId="5" borderId="13" xfId="0" applyFont="1" applyFill="1" applyBorder="1" applyAlignment="1" applyProtection="1">
      <alignment horizontal="center"/>
      <protection hidden="1"/>
    </xf>
    <xf numFmtId="0" fontId="7" fillId="5" borderId="5" xfId="0" applyFont="1" applyFill="1" applyBorder="1" applyAlignment="1" applyProtection="1">
      <alignment horizontal="left"/>
      <protection hidden="1"/>
    </xf>
    <xf numFmtId="0" fontId="6" fillId="5" borderId="8" xfId="0" applyFont="1" applyFill="1" applyBorder="1" applyAlignment="1" applyProtection="1">
      <alignment/>
      <protection hidden="1"/>
    </xf>
    <xf numFmtId="0" fontId="6" fillId="5" borderId="8" xfId="0" applyFont="1" applyFill="1" applyBorder="1" applyAlignment="1" applyProtection="1">
      <alignment horizontal="center"/>
      <protection hidden="1"/>
    </xf>
    <xf numFmtId="0" fontId="6" fillId="5" borderId="14" xfId="0" applyFont="1" applyFill="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dxfs count="3">
    <dxf>
      <fill>
        <patternFill>
          <bgColor rgb="FF00FF00"/>
        </patternFill>
      </fill>
      <border/>
    </dxf>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8.jpeg"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11.jpeg" /><Relationship Id="rId9" Type="http://schemas.openxmlformats.org/officeDocument/2006/relationships/image" Target="../media/image13.jpeg" /><Relationship Id="rId10" Type="http://schemas.openxmlformats.org/officeDocument/2006/relationships/image" Target="../media/image14.jpeg" /><Relationship Id="rId11" Type="http://schemas.openxmlformats.org/officeDocument/2006/relationships/image" Target="../media/image16.jpeg" /><Relationship Id="rId12" Type="http://schemas.openxmlformats.org/officeDocument/2006/relationships/image" Target="../media/image17.jpeg" /><Relationship Id="rId13" Type="http://schemas.openxmlformats.org/officeDocument/2006/relationships/image" Target="../media/image18.jpeg" /><Relationship Id="rId14" Type="http://schemas.openxmlformats.org/officeDocument/2006/relationships/image" Target="../media/image19.jpeg" /><Relationship Id="rId15" Type="http://schemas.openxmlformats.org/officeDocument/2006/relationships/image" Target="../media/image20.jpeg" /><Relationship Id="rId16" Type="http://schemas.openxmlformats.org/officeDocument/2006/relationships/image" Target="../media/image22.jpeg" /><Relationship Id="rId17" Type="http://schemas.openxmlformats.org/officeDocument/2006/relationships/image" Target="../media/image24.jpeg" /><Relationship Id="rId18" Type="http://schemas.openxmlformats.org/officeDocument/2006/relationships/image" Target="../media/image25.jpeg" /><Relationship Id="rId19" Type="http://schemas.openxmlformats.org/officeDocument/2006/relationships/image" Target="../media/image7.jpeg" /><Relationship Id="rId20" Type="http://schemas.openxmlformats.org/officeDocument/2006/relationships/image" Target="../media/image26.jpeg" /><Relationship Id="rId21" Type="http://schemas.openxmlformats.org/officeDocument/2006/relationships/image" Target="../media/image28.jpeg" /><Relationship Id="rId22" Type="http://schemas.openxmlformats.org/officeDocument/2006/relationships/image" Target="../media/image27.jpeg" /><Relationship Id="rId23" Type="http://schemas.openxmlformats.org/officeDocument/2006/relationships/image" Target="../media/image31.jpeg" /><Relationship Id="rId24" Type="http://schemas.openxmlformats.org/officeDocument/2006/relationships/image" Target="../media/image30.jpeg" /><Relationship Id="rId25" Type="http://schemas.openxmlformats.org/officeDocument/2006/relationships/image" Target="../media/image29.jpeg" /><Relationship Id="rId26" Type="http://schemas.openxmlformats.org/officeDocument/2006/relationships/image" Target="../media/image32.jpeg" /><Relationship Id="rId27" Type="http://schemas.openxmlformats.org/officeDocument/2006/relationships/image" Target="../media/image33.jpeg" /><Relationship Id="rId28" Type="http://schemas.openxmlformats.org/officeDocument/2006/relationships/image" Target="../media/image34.jpeg" /><Relationship Id="rId29" Type="http://schemas.openxmlformats.org/officeDocument/2006/relationships/image" Target="../media/image37.jpeg" /><Relationship Id="rId30" Type="http://schemas.openxmlformats.org/officeDocument/2006/relationships/image" Target="../media/image12.jpeg" /><Relationship Id="rId31" Type="http://schemas.openxmlformats.org/officeDocument/2006/relationships/image" Target="../media/image36.jpeg" /><Relationship Id="rId32" Type="http://schemas.openxmlformats.org/officeDocument/2006/relationships/image" Target="../media/image40.jpeg" /><Relationship Id="rId33" Type="http://schemas.openxmlformats.org/officeDocument/2006/relationships/image" Target="../media/image35.jpeg" /><Relationship Id="rId34" Type="http://schemas.openxmlformats.org/officeDocument/2006/relationships/image" Target="../media/image38.jpeg" /><Relationship Id="rId35" Type="http://schemas.openxmlformats.org/officeDocument/2006/relationships/image" Target="../media/image39.jpeg" /><Relationship Id="rId36" Type="http://schemas.openxmlformats.org/officeDocument/2006/relationships/image" Target="../media/image43.jpeg" /><Relationship Id="rId37" Type="http://schemas.openxmlformats.org/officeDocument/2006/relationships/image" Target="../media/image41.jpeg" /><Relationship Id="rId38" Type="http://schemas.openxmlformats.org/officeDocument/2006/relationships/image" Target="../media/image21.jpeg" /><Relationship Id="rId39" Type="http://schemas.openxmlformats.org/officeDocument/2006/relationships/image" Target="../media/image44.jpeg" /><Relationship Id="rId40" Type="http://schemas.openxmlformats.org/officeDocument/2006/relationships/image" Target="../media/image42.jpeg" /><Relationship Id="rId41" Type="http://schemas.openxmlformats.org/officeDocument/2006/relationships/image" Target="../media/image45.jpeg" /><Relationship Id="rId42" Type="http://schemas.openxmlformats.org/officeDocument/2006/relationships/image" Target="../media/image46.jpeg" /><Relationship Id="rId43" Type="http://schemas.openxmlformats.org/officeDocument/2006/relationships/image" Target="../media/image47.jpeg" /><Relationship Id="rId44" Type="http://schemas.openxmlformats.org/officeDocument/2006/relationships/image" Target="../media/image23.jpeg" /><Relationship Id="rId45" Type="http://schemas.openxmlformats.org/officeDocument/2006/relationships/image" Target="../media/image48.jpeg" /><Relationship Id="rId46" Type="http://schemas.openxmlformats.org/officeDocument/2006/relationships/image" Target="../media/image49.jpeg" /><Relationship Id="rId47" Type="http://schemas.openxmlformats.org/officeDocument/2006/relationships/image" Target="../media/image50.jpeg" /><Relationship Id="rId48" Type="http://schemas.openxmlformats.org/officeDocument/2006/relationships/image" Target="../media/image6.jpeg" /><Relationship Id="rId49" Type="http://schemas.openxmlformats.org/officeDocument/2006/relationships/image" Target="../media/image51.jpeg" /><Relationship Id="rId50" Type="http://schemas.openxmlformats.org/officeDocument/2006/relationships/image" Target="../media/image3.png" /><Relationship Id="rId51" Type="http://schemas.openxmlformats.org/officeDocument/2006/relationships/image" Target="../media/image52.jpeg" /><Relationship Id="rId52" Type="http://schemas.openxmlformats.org/officeDocument/2006/relationships/image" Target="../media/image53.jpeg" /><Relationship Id="rId53" Type="http://schemas.openxmlformats.org/officeDocument/2006/relationships/image" Target="../media/image56.pn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7.jpeg" /><Relationship Id="rId57" Type="http://schemas.openxmlformats.org/officeDocument/2006/relationships/image" Target="../media/image60.jpeg" /><Relationship Id="rId58" Type="http://schemas.openxmlformats.org/officeDocument/2006/relationships/image" Target="../media/image15.jpeg" /><Relationship Id="rId59" Type="http://schemas.openxmlformats.org/officeDocument/2006/relationships/image" Target="../media/image58.jpeg" /><Relationship Id="rId60"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11</xdr:row>
      <xdr:rowOff>0</xdr:rowOff>
    </xdr:from>
    <xdr:to>
      <xdr:col>5</xdr:col>
      <xdr:colOff>1905000</xdr:colOff>
      <xdr:row>21</xdr:row>
      <xdr:rowOff>114300</xdr:rowOff>
    </xdr:to>
    <xdr:pic>
      <xdr:nvPicPr>
        <xdr:cNvPr id="1" name="Picture 4"/>
        <xdr:cNvPicPr preferRelativeResize="1">
          <a:picLocks noChangeAspect="1"/>
        </xdr:cNvPicPr>
      </xdr:nvPicPr>
      <xdr:blipFill>
        <a:blip r:embed="rId1"/>
        <a:stretch>
          <a:fillRect/>
        </a:stretch>
      </xdr:blipFill>
      <xdr:spPr>
        <a:xfrm>
          <a:off x="3752850" y="2457450"/>
          <a:ext cx="1895475" cy="2019300"/>
        </a:xfrm>
        <a:prstGeom prst="rect">
          <a:avLst/>
        </a:prstGeom>
        <a:noFill/>
        <a:ln w="9525" cmpd="sng">
          <a:noFill/>
        </a:ln>
      </xdr:spPr>
    </xdr:pic>
    <xdr:clientData/>
  </xdr:twoCellAnchor>
  <xdr:twoCellAnchor editAs="oneCell">
    <xdr:from>
      <xdr:col>9</xdr:col>
      <xdr:colOff>9525</xdr:colOff>
      <xdr:row>11</xdr:row>
      <xdr:rowOff>9525</xdr:rowOff>
    </xdr:from>
    <xdr:to>
      <xdr:col>9</xdr:col>
      <xdr:colOff>1905000</xdr:colOff>
      <xdr:row>21</xdr:row>
      <xdr:rowOff>114300</xdr:rowOff>
    </xdr:to>
    <xdr:pic>
      <xdr:nvPicPr>
        <xdr:cNvPr id="2" name="Picture 6"/>
        <xdr:cNvPicPr preferRelativeResize="1">
          <a:picLocks noChangeAspect="1"/>
        </xdr:cNvPicPr>
      </xdr:nvPicPr>
      <xdr:blipFill>
        <a:blip r:embed="rId2"/>
        <a:stretch>
          <a:fillRect/>
        </a:stretch>
      </xdr:blipFill>
      <xdr:spPr>
        <a:xfrm>
          <a:off x="6419850" y="2466975"/>
          <a:ext cx="1895475" cy="2009775"/>
        </a:xfrm>
        <a:prstGeom prst="rect">
          <a:avLst/>
        </a:prstGeom>
        <a:noFill/>
        <a:ln w="9525" cmpd="sng">
          <a:noFill/>
        </a:ln>
      </xdr:spPr>
    </xdr:pic>
    <xdr:clientData/>
  </xdr:twoCellAnchor>
  <xdr:twoCellAnchor editAs="oneCell">
    <xdr:from>
      <xdr:col>5</xdr:col>
      <xdr:colOff>9525</xdr:colOff>
      <xdr:row>39</xdr:row>
      <xdr:rowOff>9525</xdr:rowOff>
    </xdr:from>
    <xdr:to>
      <xdr:col>5</xdr:col>
      <xdr:colOff>1905000</xdr:colOff>
      <xdr:row>49</xdr:row>
      <xdr:rowOff>114300</xdr:rowOff>
    </xdr:to>
    <xdr:pic>
      <xdr:nvPicPr>
        <xdr:cNvPr id="3" name="Picture 8"/>
        <xdr:cNvPicPr preferRelativeResize="1">
          <a:picLocks noChangeAspect="1"/>
        </xdr:cNvPicPr>
      </xdr:nvPicPr>
      <xdr:blipFill>
        <a:blip r:embed="rId3"/>
        <a:stretch>
          <a:fillRect/>
        </a:stretch>
      </xdr:blipFill>
      <xdr:spPr>
        <a:xfrm>
          <a:off x="3752850" y="7981950"/>
          <a:ext cx="1895475" cy="2009775"/>
        </a:xfrm>
        <a:prstGeom prst="rect">
          <a:avLst/>
        </a:prstGeom>
        <a:noFill/>
        <a:ln w="9525" cmpd="sng">
          <a:noFill/>
        </a:ln>
      </xdr:spPr>
    </xdr:pic>
    <xdr:clientData/>
  </xdr:twoCellAnchor>
  <xdr:twoCellAnchor editAs="oneCell">
    <xdr:from>
      <xdr:col>13</xdr:col>
      <xdr:colOff>19050</xdr:colOff>
      <xdr:row>11</xdr:row>
      <xdr:rowOff>0</xdr:rowOff>
    </xdr:from>
    <xdr:to>
      <xdr:col>13</xdr:col>
      <xdr:colOff>1905000</xdr:colOff>
      <xdr:row>21</xdr:row>
      <xdr:rowOff>114300</xdr:rowOff>
    </xdr:to>
    <xdr:pic>
      <xdr:nvPicPr>
        <xdr:cNvPr id="4" name="Picture 9"/>
        <xdr:cNvPicPr preferRelativeResize="1">
          <a:picLocks noChangeAspect="1"/>
        </xdr:cNvPicPr>
      </xdr:nvPicPr>
      <xdr:blipFill>
        <a:blip r:embed="rId4"/>
        <a:stretch>
          <a:fillRect/>
        </a:stretch>
      </xdr:blipFill>
      <xdr:spPr>
        <a:xfrm>
          <a:off x="9096375" y="2457450"/>
          <a:ext cx="1885950" cy="2019300"/>
        </a:xfrm>
        <a:prstGeom prst="rect">
          <a:avLst/>
        </a:prstGeom>
        <a:noFill/>
        <a:ln w="9525" cmpd="sng">
          <a:noFill/>
        </a:ln>
      </xdr:spPr>
    </xdr:pic>
    <xdr:clientData/>
  </xdr:twoCellAnchor>
  <xdr:twoCellAnchor editAs="oneCell">
    <xdr:from>
      <xdr:col>5</xdr:col>
      <xdr:colOff>9525</xdr:colOff>
      <xdr:row>81</xdr:row>
      <xdr:rowOff>0</xdr:rowOff>
    </xdr:from>
    <xdr:to>
      <xdr:col>5</xdr:col>
      <xdr:colOff>1895475</xdr:colOff>
      <xdr:row>91</xdr:row>
      <xdr:rowOff>114300</xdr:rowOff>
    </xdr:to>
    <xdr:pic>
      <xdr:nvPicPr>
        <xdr:cNvPr id="5" name="Picture 12"/>
        <xdr:cNvPicPr preferRelativeResize="1">
          <a:picLocks noChangeAspect="1"/>
        </xdr:cNvPicPr>
      </xdr:nvPicPr>
      <xdr:blipFill>
        <a:blip r:embed="rId5"/>
        <a:stretch>
          <a:fillRect/>
        </a:stretch>
      </xdr:blipFill>
      <xdr:spPr>
        <a:xfrm>
          <a:off x="3752850" y="16287750"/>
          <a:ext cx="1885950" cy="2019300"/>
        </a:xfrm>
        <a:prstGeom prst="rect">
          <a:avLst/>
        </a:prstGeom>
        <a:noFill/>
        <a:ln w="9525" cmpd="sng">
          <a:noFill/>
        </a:ln>
      </xdr:spPr>
    </xdr:pic>
    <xdr:clientData/>
  </xdr:twoCellAnchor>
  <xdr:twoCellAnchor editAs="oneCell">
    <xdr:from>
      <xdr:col>9</xdr:col>
      <xdr:colOff>9525</xdr:colOff>
      <xdr:row>95</xdr:row>
      <xdr:rowOff>0</xdr:rowOff>
    </xdr:from>
    <xdr:to>
      <xdr:col>9</xdr:col>
      <xdr:colOff>1905000</xdr:colOff>
      <xdr:row>105</xdr:row>
      <xdr:rowOff>114300</xdr:rowOff>
    </xdr:to>
    <xdr:pic>
      <xdr:nvPicPr>
        <xdr:cNvPr id="6" name="Picture 13"/>
        <xdr:cNvPicPr preferRelativeResize="1">
          <a:picLocks noChangeAspect="1"/>
        </xdr:cNvPicPr>
      </xdr:nvPicPr>
      <xdr:blipFill>
        <a:blip r:embed="rId6"/>
        <a:stretch>
          <a:fillRect/>
        </a:stretch>
      </xdr:blipFill>
      <xdr:spPr>
        <a:xfrm>
          <a:off x="6419850" y="19040475"/>
          <a:ext cx="1895475" cy="2019300"/>
        </a:xfrm>
        <a:prstGeom prst="rect">
          <a:avLst/>
        </a:prstGeom>
        <a:noFill/>
        <a:ln w="9525" cmpd="sng">
          <a:noFill/>
        </a:ln>
      </xdr:spPr>
    </xdr:pic>
    <xdr:clientData/>
  </xdr:twoCellAnchor>
  <xdr:twoCellAnchor editAs="oneCell">
    <xdr:from>
      <xdr:col>9</xdr:col>
      <xdr:colOff>9525</xdr:colOff>
      <xdr:row>151</xdr:row>
      <xdr:rowOff>0</xdr:rowOff>
    </xdr:from>
    <xdr:to>
      <xdr:col>9</xdr:col>
      <xdr:colOff>1905000</xdr:colOff>
      <xdr:row>161</xdr:row>
      <xdr:rowOff>95250</xdr:rowOff>
    </xdr:to>
    <xdr:pic>
      <xdr:nvPicPr>
        <xdr:cNvPr id="7" name="Picture 14"/>
        <xdr:cNvPicPr preferRelativeResize="1">
          <a:picLocks noChangeAspect="1"/>
        </xdr:cNvPicPr>
      </xdr:nvPicPr>
      <xdr:blipFill>
        <a:blip r:embed="rId7"/>
        <a:stretch>
          <a:fillRect/>
        </a:stretch>
      </xdr:blipFill>
      <xdr:spPr>
        <a:xfrm>
          <a:off x="6419850" y="30089475"/>
          <a:ext cx="1895475" cy="2000250"/>
        </a:xfrm>
        <a:prstGeom prst="rect">
          <a:avLst/>
        </a:prstGeom>
        <a:noFill/>
        <a:ln w="9525" cmpd="sng">
          <a:noFill/>
        </a:ln>
      </xdr:spPr>
    </xdr:pic>
    <xdr:clientData/>
  </xdr:twoCellAnchor>
  <xdr:twoCellAnchor editAs="oneCell">
    <xdr:from>
      <xdr:col>1</xdr:col>
      <xdr:colOff>9525</xdr:colOff>
      <xdr:row>165</xdr:row>
      <xdr:rowOff>0</xdr:rowOff>
    </xdr:from>
    <xdr:to>
      <xdr:col>1</xdr:col>
      <xdr:colOff>1905000</xdr:colOff>
      <xdr:row>175</xdr:row>
      <xdr:rowOff>95250</xdr:rowOff>
    </xdr:to>
    <xdr:pic>
      <xdr:nvPicPr>
        <xdr:cNvPr id="8" name="Picture 15"/>
        <xdr:cNvPicPr preferRelativeResize="1">
          <a:picLocks noChangeAspect="1"/>
        </xdr:cNvPicPr>
      </xdr:nvPicPr>
      <xdr:blipFill>
        <a:blip r:embed="rId8"/>
        <a:stretch>
          <a:fillRect/>
        </a:stretch>
      </xdr:blipFill>
      <xdr:spPr>
        <a:xfrm>
          <a:off x="1085850" y="32842200"/>
          <a:ext cx="1895475" cy="2000250"/>
        </a:xfrm>
        <a:prstGeom prst="rect">
          <a:avLst/>
        </a:prstGeom>
        <a:noFill/>
        <a:ln w="9525" cmpd="sng">
          <a:noFill/>
        </a:ln>
      </xdr:spPr>
    </xdr:pic>
    <xdr:clientData/>
  </xdr:twoCellAnchor>
  <xdr:twoCellAnchor editAs="oneCell">
    <xdr:from>
      <xdr:col>13</xdr:col>
      <xdr:colOff>9525</xdr:colOff>
      <xdr:row>39</xdr:row>
      <xdr:rowOff>0</xdr:rowOff>
    </xdr:from>
    <xdr:to>
      <xdr:col>13</xdr:col>
      <xdr:colOff>1905000</xdr:colOff>
      <xdr:row>49</xdr:row>
      <xdr:rowOff>95250</xdr:rowOff>
    </xdr:to>
    <xdr:pic>
      <xdr:nvPicPr>
        <xdr:cNvPr id="9" name="Picture 17"/>
        <xdr:cNvPicPr preferRelativeResize="1">
          <a:picLocks noChangeAspect="1"/>
        </xdr:cNvPicPr>
      </xdr:nvPicPr>
      <xdr:blipFill>
        <a:blip r:embed="rId9"/>
        <a:stretch>
          <a:fillRect/>
        </a:stretch>
      </xdr:blipFill>
      <xdr:spPr>
        <a:xfrm>
          <a:off x="9086850" y="7972425"/>
          <a:ext cx="1895475" cy="2000250"/>
        </a:xfrm>
        <a:prstGeom prst="rect">
          <a:avLst/>
        </a:prstGeom>
        <a:noFill/>
        <a:ln w="9525" cmpd="sng">
          <a:noFill/>
        </a:ln>
      </xdr:spPr>
    </xdr:pic>
    <xdr:clientData/>
  </xdr:twoCellAnchor>
  <xdr:twoCellAnchor editAs="oneCell">
    <xdr:from>
      <xdr:col>5</xdr:col>
      <xdr:colOff>9525</xdr:colOff>
      <xdr:row>53</xdr:row>
      <xdr:rowOff>0</xdr:rowOff>
    </xdr:from>
    <xdr:to>
      <xdr:col>5</xdr:col>
      <xdr:colOff>1885950</xdr:colOff>
      <xdr:row>63</xdr:row>
      <xdr:rowOff>114300</xdr:rowOff>
    </xdr:to>
    <xdr:pic>
      <xdr:nvPicPr>
        <xdr:cNvPr id="10" name="Picture 18"/>
        <xdr:cNvPicPr preferRelativeResize="1">
          <a:picLocks noChangeAspect="1"/>
        </xdr:cNvPicPr>
      </xdr:nvPicPr>
      <xdr:blipFill>
        <a:blip r:embed="rId10"/>
        <a:stretch>
          <a:fillRect/>
        </a:stretch>
      </xdr:blipFill>
      <xdr:spPr>
        <a:xfrm>
          <a:off x="3752850" y="10753725"/>
          <a:ext cx="1876425" cy="2019300"/>
        </a:xfrm>
        <a:prstGeom prst="rect">
          <a:avLst/>
        </a:prstGeom>
        <a:noFill/>
        <a:ln w="9525" cmpd="sng">
          <a:noFill/>
        </a:ln>
      </xdr:spPr>
    </xdr:pic>
    <xdr:clientData/>
  </xdr:twoCellAnchor>
  <xdr:twoCellAnchor editAs="oneCell">
    <xdr:from>
      <xdr:col>13</xdr:col>
      <xdr:colOff>9525</xdr:colOff>
      <xdr:row>25</xdr:row>
      <xdr:rowOff>0</xdr:rowOff>
    </xdr:from>
    <xdr:to>
      <xdr:col>13</xdr:col>
      <xdr:colOff>1905000</xdr:colOff>
      <xdr:row>35</xdr:row>
      <xdr:rowOff>114300</xdr:rowOff>
    </xdr:to>
    <xdr:pic>
      <xdr:nvPicPr>
        <xdr:cNvPr id="11" name="Picture 20"/>
        <xdr:cNvPicPr preferRelativeResize="1">
          <a:picLocks noChangeAspect="1"/>
        </xdr:cNvPicPr>
      </xdr:nvPicPr>
      <xdr:blipFill>
        <a:blip r:embed="rId11"/>
        <a:stretch>
          <a:fillRect/>
        </a:stretch>
      </xdr:blipFill>
      <xdr:spPr>
        <a:xfrm>
          <a:off x="9086850" y="5229225"/>
          <a:ext cx="1895475" cy="2019300"/>
        </a:xfrm>
        <a:prstGeom prst="rect">
          <a:avLst/>
        </a:prstGeom>
        <a:noFill/>
        <a:ln w="9525" cmpd="sng">
          <a:noFill/>
        </a:ln>
      </xdr:spPr>
    </xdr:pic>
    <xdr:clientData/>
  </xdr:twoCellAnchor>
  <xdr:twoCellAnchor editAs="oneCell">
    <xdr:from>
      <xdr:col>1</xdr:col>
      <xdr:colOff>9525</xdr:colOff>
      <xdr:row>67</xdr:row>
      <xdr:rowOff>0</xdr:rowOff>
    </xdr:from>
    <xdr:to>
      <xdr:col>1</xdr:col>
      <xdr:colOff>1905000</xdr:colOff>
      <xdr:row>77</xdr:row>
      <xdr:rowOff>95250</xdr:rowOff>
    </xdr:to>
    <xdr:pic>
      <xdr:nvPicPr>
        <xdr:cNvPr id="12" name="Picture 21"/>
        <xdr:cNvPicPr preferRelativeResize="1">
          <a:picLocks noChangeAspect="1"/>
        </xdr:cNvPicPr>
      </xdr:nvPicPr>
      <xdr:blipFill>
        <a:blip r:embed="rId12"/>
        <a:stretch>
          <a:fillRect/>
        </a:stretch>
      </xdr:blipFill>
      <xdr:spPr>
        <a:xfrm>
          <a:off x="1085850" y="13515975"/>
          <a:ext cx="1895475" cy="2000250"/>
        </a:xfrm>
        <a:prstGeom prst="rect">
          <a:avLst/>
        </a:prstGeom>
        <a:noFill/>
        <a:ln w="9525" cmpd="sng">
          <a:noFill/>
        </a:ln>
      </xdr:spPr>
    </xdr:pic>
    <xdr:clientData/>
  </xdr:twoCellAnchor>
  <xdr:twoCellAnchor editAs="oneCell">
    <xdr:from>
      <xdr:col>13</xdr:col>
      <xdr:colOff>9525</xdr:colOff>
      <xdr:row>81</xdr:row>
      <xdr:rowOff>0</xdr:rowOff>
    </xdr:from>
    <xdr:to>
      <xdr:col>13</xdr:col>
      <xdr:colOff>1905000</xdr:colOff>
      <xdr:row>91</xdr:row>
      <xdr:rowOff>133350</xdr:rowOff>
    </xdr:to>
    <xdr:pic>
      <xdr:nvPicPr>
        <xdr:cNvPr id="13" name="Picture 22"/>
        <xdr:cNvPicPr preferRelativeResize="1">
          <a:picLocks noChangeAspect="1"/>
        </xdr:cNvPicPr>
      </xdr:nvPicPr>
      <xdr:blipFill>
        <a:blip r:embed="rId13"/>
        <a:stretch>
          <a:fillRect/>
        </a:stretch>
      </xdr:blipFill>
      <xdr:spPr>
        <a:xfrm>
          <a:off x="9086850" y="16287750"/>
          <a:ext cx="1895475" cy="2038350"/>
        </a:xfrm>
        <a:prstGeom prst="rect">
          <a:avLst/>
        </a:prstGeom>
        <a:noFill/>
        <a:ln w="9525" cmpd="sng">
          <a:noFill/>
        </a:ln>
      </xdr:spPr>
    </xdr:pic>
    <xdr:clientData/>
  </xdr:twoCellAnchor>
  <xdr:twoCellAnchor editAs="oneCell">
    <xdr:from>
      <xdr:col>1</xdr:col>
      <xdr:colOff>9525</xdr:colOff>
      <xdr:row>53</xdr:row>
      <xdr:rowOff>0</xdr:rowOff>
    </xdr:from>
    <xdr:to>
      <xdr:col>2</xdr:col>
      <xdr:colOff>19050</xdr:colOff>
      <xdr:row>63</xdr:row>
      <xdr:rowOff>95250</xdr:rowOff>
    </xdr:to>
    <xdr:pic>
      <xdr:nvPicPr>
        <xdr:cNvPr id="14" name="Picture 23"/>
        <xdr:cNvPicPr preferRelativeResize="1">
          <a:picLocks noChangeAspect="1"/>
        </xdr:cNvPicPr>
      </xdr:nvPicPr>
      <xdr:blipFill>
        <a:blip r:embed="rId14"/>
        <a:stretch>
          <a:fillRect/>
        </a:stretch>
      </xdr:blipFill>
      <xdr:spPr>
        <a:xfrm>
          <a:off x="1085850" y="10753725"/>
          <a:ext cx="1914525" cy="2000250"/>
        </a:xfrm>
        <a:prstGeom prst="rect">
          <a:avLst/>
        </a:prstGeom>
        <a:noFill/>
        <a:ln w="9525" cmpd="sng">
          <a:noFill/>
        </a:ln>
      </xdr:spPr>
    </xdr:pic>
    <xdr:clientData/>
  </xdr:twoCellAnchor>
  <xdr:twoCellAnchor editAs="oneCell">
    <xdr:from>
      <xdr:col>5</xdr:col>
      <xdr:colOff>9525</xdr:colOff>
      <xdr:row>67</xdr:row>
      <xdr:rowOff>0</xdr:rowOff>
    </xdr:from>
    <xdr:to>
      <xdr:col>5</xdr:col>
      <xdr:colOff>1905000</xdr:colOff>
      <xdr:row>77</xdr:row>
      <xdr:rowOff>114300</xdr:rowOff>
    </xdr:to>
    <xdr:pic>
      <xdr:nvPicPr>
        <xdr:cNvPr id="15" name="Picture 24"/>
        <xdr:cNvPicPr preferRelativeResize="1">
          <a:picLocks noChangeAspect="1"/>
        </xdr:cNvPicPr>
      </xdr:nvPicPr>
      <xdr:blipFill>
        <a:blip r:embed="rId15"/>
        <a:stretch>
          <a:fillRect/>
        </a:stretch>
      </xdr:blipFill>
      <xdr:spPr>
        <a:xfrm>
          <a:off x="3752850" y="13515975"/>
          <a:ext cx="1895475" cy="2019300"/>
        </a:xfrm>
        <a:prstGeom prst="rect">
          <a:avLst/>
        </a:prstGeom>
        <a:noFill/>
        <a:ln w="9525" cmpd="sng">
          <a:noFill/>
        </a:ln>
      </xdr:spPr>
    </xdr:pic>
    <xdr:clientData/>
  </xdr:twoCellAnchor>
  <xdr:twoCellAnchor editAs="oneCell">
    <xdr:from>
      <xdr:col>9</xdr:col>
      <xdr:colOff>9525</xdr:colOff>
      <xdr:row>53</xdr:row>
      <xdr:rowOff>0</xdr:rowOff>
    </xdr:from>
    <xdr:to>
      <xdr:col>9</xdr:col>
      <xdr:colOff>1905000</xdr:colOff>
      <xdr:row>63</xdr:row>
      <xdr:rowOff>114300</xdr:rowOff>
    </xdr:to>
    <xdr:pic>
      <xdr:nvPicPr>
        <xdr:cNvPr id="16" name="Picture 26"/>
        <xdr:cNvPicPr preferRelativeResize="1">
          <a:picLocks noChangeAspect="1"/>
        </xdr:cNvPicPr>
      </xdr:nvPicPr>
      <xdr:blipFill>
        <a:blip r:embed="rId16"/>
        <a:stretch>
          <a:fillRect/>
        </a:stretch>
      </xdr:blipFill>
      <xdr:spPr>
        <a:xfrm>
          <a:off x="6419850" y="10753725"/>
          <a:ext cx="1895475" cy="2019300"/>
        </a:xfrm>
        <a:prstGeom prst="rect">
          <a:avLst/>
        </a:prstGeom>
        <a:noFill/>
        <a:ln w="9525" cmpd="sng">
          <a:noFill/>
        </a:ln>
      </xdr:spPr>
    </xdr:pic>
    <xdr:clientData/>
  </xdr:twoCellAnchor>
  <xdr:twoCellAnchor editAs="oneCell">
    <xdr:from>
      <xdr:col>9</xdr:col>
      <xdr:colOff>9525</xdr:colOff>
      <xdr:row>39</xdr:row>
      <xdr:rowOff>0</xdr:rowOff>
    </xdr:from>
    <xdr:to>
      <xdr:col>9</xdr:col>
      <xdr:colOff>1905000</xdr:colOff>
      <xdr:row>49</xdr:row>
      <xdr:rowOff>133350</xdr:rowOff>
    </xdr:to>
    <xdr:pic>
      <xdr:nvPicPr>
        <xdr:cNvPr id="17" name="Picture 28"/>
        <xdr:cNvPicPr preferRelativeResize="1">
          <a:picLocks noChangeAspect="1"/>
        </xdr:cNvPicPr>
      </xdr:nvPicPr>
      <xdr:blipFill>
        <a:blip r:embed="rId17"/>
        <a:stretch>
          <a:fillRect/>
        </a:stretch>
      </xdr:blipFill>
      <xdr:spPr>
        <a:xfrm>
          <a:off x="6419850" y="7972425"/>
          <a:ext cx="1895475" cy="2038350"/>
        </a:xfrm>
        <a:prstGeom prst="rect">
          <a:avLst/>
        </a:prstGeom>
        <a:noFill/>
        <a:ln w="9525" cmpd="sng">
          <a:noFill/>
        </a:ln>
      </xdr:spPr>
    </xdr:pic>
    <xdr:clientData/>
  </xdr:twoCellAnchor>
  <xdr:twoCellAnchor editAs="oneCell">
    <xdr:from>
      <xdr:col>1</xdr:col>
      <xdr:colOff>9525</xdr:colOff>
      <xdr:row>25</xdr:row>
      <xdr:rowOff>0</xdr:rowOff>
    </xdr:from>
    <xdr:to>
      <xdr:col>1</xdr:col>
      <xdr:colOff>1905000</xdr:colOff>
      <xdr:row>35</xdr:row>
      <xdr:rowOff>95250</xdr:rowOff>
    </xdr:to>
    <xdr:pic>
      <xdr:nvPicPr>
        <xdr:cNvPr id="18" name="Picture 30"/>
        <xdr:cNvPicPr preferRelativeResize="1">
          <a:picLocks noChangeAspect="1"/>
        </xdr:cNvPicPr>
      </xdr:nvPicPr>
      <xdr:blipFill>
        <a:blip r:embed="rId18"/>
        <a:stretch>
          <a:fillRect/>
        </a:stretch>
      </xdr:blipFill>
      <xdr:spPr>
        <a:xfrm>
          <a:off x="1085850" y="5229225"/>
          <a:ext cx="1895475" cy="2000250"/>
        </a:xfrm>
        <a:prstGeom prst="rect">
          <a:avLst/>
        </a:prstGeom>
        <a:noFill/>
        <a:ln w="9525" cmpd="sng">
          <a:noFill/>
        </a:ln>
      </xdr:spPr>
    </xdr:pic>
    <xdr:clientData/>
  </xdr:twoCellAnchor>
  <xdr:twoCellAnchor editAs="oneCell">
    <xdr:from>
      <xdr:col>1</xdr:col>
      <xdr:colOff>9525</xdr:colOff>
      <xdr:row>123</xdr:row>
      <xdr:rowOff>0</xdr:rowOff>
    </xdr:from>
    <xdr:to>
      <xdr:col>1</xdr:col>
      <xdr:colOff>1905000</xdr:colOff>
      <xdr:row>133</xdr:row>
      <xdr:rowOff>114300</xdr:rowOff>
    </xdr:to>
    <xdr:pic>
      <xdr:nvPicPr>
        <xdr:cNvPr id="19" name="Picture 31"/>
        <xdr:cNvPicPr preferRelativeResize="1">
          <a:picLocks noChangeAspect="1"/>
        </xdr:cNvPicPr>
      </xdr:nvPicPr>
      <xdr:blipFill>
        <a:blip r:embed="rId19"/>
        <a:stretch>
          <a:fillRect/>
        </a:stretch>
      </xdr:blipFill>
      <xdr:spPr>
        <a:xfrm>
          <a:off x="1085850" y="24555450"/>
          <a:ext cx="1895475" cy="2019300"/>
        </a:xfrm>
        <a:prstGeom prst="rect">
          <a:avLst/>
        </a:prstGeom>
        <a:noFill/>
        <a:ln w="9525" cmpd="sng">
          <a:noFill/>
        </a:ln>
      </xdr:spPr>
    </xdr:pic>
    <xdr:clientData/>
  </xdr:twoCellAnchor>
  <xdr:twoCellAnchor editAs="oneCell">
    <xdr:from>
      <xdr:col>13</xdr:col>
      <xdr:colOff>9525</xdr:colOff>
      <xdr:row>123</xdr:row>
      <xdr:rowOff>0</xdr:rowOff>
    </xdr:from>
    <xdr:to>
      <xdr:col>13</xdr:col>
      <xdr:colOff>1905000</xdr:colOff>
      <xdr:row>133</xdr:row>
      <xdr:rowOff>95250</xdr:rowOff>
    </xdr:to>
    <xdr:pic>
      <xdr:nvPicPr>
        <xdr:cNvPr id="20" name="Picture 33"/>
        <xdr:cNvPicPr preferRelativeResize="1">
          <a:picLocks noChangeAspect="1"/>
        </xdr:cNvPicPr>
      </xdr:nvPicPr>
      <xdr:blipFill>
        <a:blip r:embed="rId20"/>
        <a:stretch>
          <a:fillRect/>
        </a:stretch>
      </xdr:blipFill>
      <xdr:spPr>
        <a:xfrm>
          <a:off x="9086850" y="24555450"/>
          <a:ext cx="1895475" cy="2000250"/>
        </a:xfrm>
        <a:prstGeom prst="rect">
          <a:avLst/>
        </a:prstGeom>
        <a:noFill/>
        <a:ln w="9525" cmpd="sng">
          <a:noFill/>
        </a:ln>
      </xdr:spPr>
    </xdr:pic>
    <xdr:clientData/>
  </xdr:twoCellAnchor>
  <xdr:twoCellAnchor editAs="oneCell">
    <xdr:from>
      <xdr:col>9</xdr:col>
      <xdr:colOff>9525</xdr:colOff>
      <xdr:row>81</xdr:row>
      <xdr:rowOff>0</xdr:rowOff>
    </xdr:from>
    <xdr:to>
      <xdr:col>9</xdr:col>
      <xdr:colOff>1905000</xdr:colOff>
      <xdr:row>91</xdr:row>
      <xdr:rowOff>114300</xdr:rowOff>
    </xdr:to>
    <xdr:pic>
      <xdr:nvPicPr>
        <xdr:cNvPr id="21" name="Picture 35"/>
        <xdr:cNvPicPr preferRelativeResize="1">
          <a:picLocks noChangeAspect="1"/>
        </xdr:cNvPicPr>
      </xdr:nvPicPr>
      <xdr:blipFill>
        <a:blip r:embed="rId21"/>
        <a:stretch>
          <a:fillRect/>
        </a:stretch>
      </xdr:blipFill>
      <xdr:spPr>
        <a:xfrm>
          <a:off x="6419850" y="16287750"/>
          <a:ext cx="1895475" cy="2019300"/>
        </a:xfrm>
        <a:prstGeom prst="rect">
          <a:avLst/>
        </a:prstGeom>
        <a:noFill/>
        <a:ln w="9525" cmpd="sng">
          <a:noFill/>
        </a:ln>
      </xdr:spPr>
    </xdr:pic>
    <xdr:clientData/>
  </xdr:twoCellAnchor>
  <xdr:twoCellAnchor editAs="oneCell">
    <xdr:from>
      <xdr:col>13</xdr:col>
      <xdr:colOff>9525</xdr:colOff>
      <xdr:row>67</xdr:row>
      <xdr:rowOff>0</xdr:rowOff>
    </xdr:from>
    <xdr:to>
      <xdr:col>13</xdr:col>
      <xdr:colOff>1905000</xdr:colOff>
      <xdr:row>77</xdr:row>
      <xdr:rowOff>133350</xdr:rowOff>
    </xdr:to>
    <xdr:pic>
      <xdr:nvPicPr>
        <xdr:cNvPr id="22" name="Picture 36"/>
        <xdr:cNvPicPr preferRelativeResize="1">
          <a:picLocks noChangeAspect="1"/>
        </xdr:cNvPicPr>
      </xdr:nvPicPr>
      <xdr:blipFill>
        <a:blip r:embed="rId22"/>
        <a:stretch>
          <a:fillRect/>
        </a:stretch>
      </xdr:blipFill>
      <xdr:spPr>
        <a:xfrm>
          <a:off x="9086850" y="13515975"/>
          <a:ext cx="1895475" cy="2038350"/>
        </a:xfrm>
        <a:prstGeom prst="rect">
          <a:avLst/>
        </a:prstGeom>
        <a:noFill/>
        <a:ln w="9525" cmpd="sng">
          <a:noFill/>
        </a:ln>
      </xdr:spPr>
    </xdr:pic>
    <xdr:clientData/>
  </xdr:twoCellAnchor>
  <xdr:twoCellAnchor editAs="oneCell">
    <xdr:from>
      <xdr:col>5</xdr:col>
      <xdr:colOff>0</xdr:colOff>
      <xdr:row>109</xdr:row>
      <xdr:rowOff>0</xdr:rowOff>
    </xdr:from>
    <xdr:to>
      <xdr:col>6</xdr:col>
      <xdr:colOff>9525</xdr:colOff>
      <xdr:row>119</xdr:row>
      <xdr:rowOff>95250</xdr:rowOff>
    </xdr:to>
    <xdr:pic>
      <xdr:nvPicPr>
        <xdr:cNvPr id="23" name="Picture 39"/>
        <xdr:cNvPicPr preferRelativeResize="1">
          <a:picLocks noChangeAspect="1"/>
        </xdr:cNvPicPr>
      </xdr:nvPicPr>
      <xdr:blipFill>
        <a:blip r:embed="rId23"/>
        <a:stretch>
          <a:fillRect/>
        </a:stretch>
      </xdr:blipFill>
      <xdr:spPr>
        <a:xfrm>
          <a:off x="3743325" y="21793200"/>
          <a:ext cx="1914525" cy="2000250"/>
        </a:xfrm>
        <a:prstGeom prst="rect">
          <a:avLst/>
        </a:prstGeom>
        <a:noFill/>
        <a:ln w="9525" cmpd="sng">
          <a:noFill/>
        </a:ln>
      </xdr:spPr>
    </xdr:pic>
    <xdr:clientData/>
  </xdr:twoCellAnchor>
  <xdr:twoCellAnchor editAs="oneCell">
    <xdr:from>
      <xdr:col>9</xdr:col>
      <xdr:colOff>9525</xdr:colOff>
      <xdr:row>137</xdr:row>
      <xdr:rowOff>0</xdr:rowOff>
    </xdr:from>
    <xdr:to>
      <xdr:col>9</xdr:col>
      <xdr:colOff>1905000</xdr:colOff>
      <xdr:row>147</xdr:row>
      <xdr:rowOff>95250</xdr:rowOff>
    </xdr:to>
    <xdr:pic>
      <xdr:nvPicPr>
        <xdr:cNvPr id="24" name="Picture 41"/>
        <xdr:cNvPicPr preferRelativeResize="1">
          <a:picLocks noChangeAspect="1"/>
        </xdr:cNvPicPr>
      </xdr:nvPicPr>
      <xdr:blipFill>
        <a:blip r:embed="rId24"/>
        <a:stretch>
          <a:fillRect/>
        </a:stretch>
      </xdr:blipFill>
      <xdr:spPr>
        <a:xfrm>
          <a:off x="6419850" y="27336750"/>
          <a:ext cx="1895475" cy="2000250"/>
        </a:xfrm>
        <a:prstGeom prst="rect">
          <a:avLst/>
        </a:prstGeom>
        <a:noFill/>
        <a:ln w="9525" cmpd="sng">
          <a:noFill/>
        </a:ln>
      </xdr:spPr>
    </xdr:pic>
    <xdr:clientData/>
  </xdr:twoCellAnchor>
  <xdr:twoCellAnchor editAs="oneCell">
    <xdr:from>
      <xdr:col>1</xdr:col>
      <xdr:colOff>19050</xdr:colOff>
      <xdr:row>81</xdr:row>
      <xdr:rowOff>0</xdr:rowOff>
    </xdr:from>
    <xdr:to>
      <xdr:col>1</xdr:col>
      <xdr:colOff>1905000</xdr:colOff>
      <xdr:row>91</xdr:row>
      <xdr:rowOff>114300</xdr:rowOff>
    </xdr:to>
    <xdr:pic>
      <xdr:nvPicPr>
        <xdr:cNvPr id="25" name="Picture 42"/>
        <xdr:cNvPicPr preferRelativeResize="1">
          <a:picLocks noChangeAspect="1"/>
        </xdr:cNvPicPr>
      </xdr:nvPicPr>
      <xdr:blipFill>
        <a:blip r:embed="rId25"/>
        <a:stretch>
          <a:fillRect/>
        </a:stretch>
      </xdr:blipFill>
      <xdr:spPr>
        <a:xfrm>
          <a:off x="1095375" y="16287750"/>
          <a:ext cx="1885950" cy="2019300"/>
        </a:xfrm>
        <a:prstGeom prst="rect">
          <a:avLst/>
        </a:prstGeom>
        <a:noFill/>
        <a:ln w="9525" cmpd="sng">
          <a:noFill/>
        </a:ln>
      </xdr:spPr>
    </xdr:pic>
    <xdr:clientData/>
  </xdr:twoCellAnchor>
  <xdr:twoCellAnchor editAs="oneCell">
    <xdr:from>
      <xdr:col>5</xdr:col>
      <xdr:colOff>9525</xdr:colOff>
      <xdr:row>165</xdr:row>
      <xdr:rowOff>0</xdr:rowOff>
    </xdr:from>
    <xdr:to>
      <xdr:col>5</xdr:col>
      <xdr:colOff>1895475</xdr:colOff>
      <xdr:row>175</xdr:row>
      <xdr:rowOff>133350</xdr:rowOff>
    </xdr:to>
    <xdr:pic>
      <xdr:nvPicPr>
        <xdr:cNvPr id="26" name="Picture 43"/>
        <xdr:cNvPicPr preferRelativeResize="1">
          <a:picLocks noChangeAspect="1"/>
        </xdr:cNvPicPr>
      </xdr:nvPicPr>
      <xdr:blipFill>
        <a:blip r:embed="rId26"/>
        <a:stretch>
          <a:fillRect/>
        </a:stretch>
      </xdr:blipFill>
      <xdr:spPr>
        <a:xfrm>
          <a:off x="3752850" y="32842200"/>
          <a:ext cx="1885950" cy="2038350"/>
        </a:xfrm>
        <a:prstGeom prst="rect">
          <a:avLst/>
        </a:prstGeom>
        <a:noFill/>
        <a:ln w="9525" cmpd="sng">
          <a:noFill/>
        </a:ln>
      </xdr:spPr>
    </xdr:pic>
    <xdr:clientData/>
  </xdr:twoCellAnchor>
  <xdr:twoCellAnchor editAs="oneCell">
    <xdr:from>
      <xdr:col>5</xdr:col>
      <xdr:colOff>9525</xdr:colOff>
      <xdr:row>123</xdr:row>
      <xdr:rowOff>0</xdr:rowOff>
    </xdr:from>
    <xdr:to>
      <xdr:col>5</xdr:col>
      <xdr:colOff>1895475</xdr:colOff>
      <xdr:row>133</xdr:row>
      <xdr:rowOff>133350</xdr:rowOff>
    </xdr:to>
    <xdr:pic>
      <xdr:nvPicPr>
        <xdr:cNvPr id="27" name="Picture 44"/>
        <xdr:cNvPicPr preferRelativeResize="1">
          <a:picLocks noChangeAspect="1"/>
        </xdr:cNvPicPr>
      </xdr:nvPicPr>
      <xdr:blipFill>
        <a:blip r:embed="rId27"/>
        <a:stretch>
          <a:fillRect/>
        </a:stretch>
      </xdr:blipFill>
      <xdr:spPr>
        <a:xfrm>
          <a:off x="3752850" y="24555450"/>
          <a:ext cx="1885950" cy="2038350"/>
        </a:xfrm>
        <a:prstGeom prst="rect">
          <a:avLst/>
        </a:prstGeom>
        <a:noFill/>
        <a:ln w="9525" cmpd="sng">
          <a:noFill/>
        </a:ln>
      </xdr:spPr>
    </xdr:pic>
    <xdr:clientData/>
  </xdr:twoCellAnchor>
  <xdr:twoCellAnchor editAs="oneCell">
    <xdr:from>
      <xdr:col>1</xdr:col>
      <xdr:colOff>9525</xdr:colOff>
      <xdr:row>151</xdr:row>
      <xdr:rowOff>0</xdr:rowOff>
    </xdr:from>
    <xdr:to>
      <xdr:col>1</xdr:col>
      <xdr:colOff>1905000</xdr:colOff>
      <xdr:row>161</xdr:row>
      <xdr:rowOff>95250</xdr:rowOff>
    </xdr:to>
    <xdr:pic>
      <xdr:nvPicPr>
        <xdr:cNvPr id="28" name="Picture 45"/>
        <xdr:cNvPicPr preferRelativeResize="1">
          <a:picLocks noChangeAspect="1"/>
        </xdr:cNvPicPr>
      </xdr:nvPicPr>
      <xdr:blipFill>
        <a:blip r:embed="rId28"/>
        <a:stretch>
          <a:fillRect/>
        </a:stretch>
      </xdr:blipFill>
      <xdr:spPr>
        <a:xfrm>
          <a:off x="1085850" y="30089475"/>
          <a:ext cx="1895475" cy="2000250"/>
        </a:xfrm>
        <a:prstGeom prst="rect">
          <a:avLst/>
        </a:prstGeom>
        <a:noFill/>
        <a:ln w="9525" cmpd="sng">
          <a:noFill/>
        </a:ln>
      </xdr:spPr>
    </xdr:pic>
    <xdr:clientData/>
  </xdr:twoCellAnchor>
  <xdr:twoCellAnchor editAs="oneCell">
    <xdr:from>
      <xdr:col>5</xdr:col>
      <xdr:colOff>9525</xdr:colOff>
      <xdr:row>25</xdr:row>
      <xdr:rowOff>9525</xdr:rowOff>
    </xdr:from>
    <xdr:to>
      <xdr:col>5</xdr:col>
      <xdr:colOff>1905000</xdr:colOff>
      <xdr:row>35</xdr:row>
      <xdr:rowOff>95250</xdr:rowOff>
    </xdr:to>
    <xdr:pic>
      <xdr:nvPicPr>
        <xdr:cNvPr id="29" name="Picture 48"/>
        <xdr:cNvPicPr preferRelativeResize="1">
          <a:picLocks noChangeAspect="1"/>
        </xdr:cNvPicPr>
      </xdr:nvPicPr>
      <xdr:blipFill>
        <a:blip r:embed="rId29"/>
        <a:stretch>
          <a:fillRect/>
        </a:stretch>
      </xdr:blipFill>
      <xdr:spPr>
        <a:xfrm>
          <a:off x="3752850" y="5238750"/>
          <a:ext cx="1895475" cy="1990725"/>
        </a:xfrm>
        <a:prstGeom prst="rect">
          <a:avLst/>
        </a:prstGeom>
        <a:noFill/>
        <a:ln w="9525" cmpd="sng">
          <a:noFill/>
        </a:ln>
      </xdr:spPr>
    </xdr:pic>
    <xdr:clientData/>
  </xdr:twoCellAnchor>
  <xdr:twoCellAnchor editAs="oneCell">
    <xdr:from>
      <xdr:col>13</xdr:col>
      <xdr:colOff>9525</xdr:colOff>
      <xdr:row>95</xdr:row>
      <xdr:rowOff>0</xdr:rowOff>
    </xdr:from>
    <xdr:to>
      <xdr:col>13</xdr:col>
      <xdr:colOff>1905000</xdr:colOff>
      <xdr:row>105</xdr:row>
      <xdr:rowOff>133350</xdr:rowOff>
    </xdr:to>
    <xdr:pic>
      <xdr:nvPicPr>
        <xdr:cNvPr id="30" name="Picture 49"/>
        <xdr:cNvPicPr preferRelativeResize="1">
          <a:picLocks noChangeAspect="1"/>
        </xdr:cNvPicPr>
      </xdr:nvPicPr>
      <xdr:blipFill>
        <a:blip r:embed="rId30"/>
        <a:stretch>
          <a:fillRect/>
        </a:stretch>
      </xdr:blipFill>
      <xdr:spPr>
        <a:xfrm>
          <a:off x="9086850" y="19040475"/>
          <a:ext cx="1895475" cy="2038350"/>
        </a:xfrm>
        <a:prstGeom prst="rect">
          <a:avLst/>
        </a:prstGeom>
        <a:noFill/>
        <a:ln w="9525" cmpd="sng">
          <a:noFill/>
        </a:ln>
      </xdr:spPr>
    </xdr:pic>
    <xdr:clientData/>
  </xdr:twoCellAnchor>
  <xdr:twoCellAnchor editAs="oneCell">
    <xdr:from>
      <xdr:col>5</xdr:col>
      <xdr:colOff>9525</xdr:colOff>
      <xdr:row>95</xdr:row>
      <xdr:rowOff>0</xdr:rowOff>
    </xdr:from>
    <xdr:to>
      <xdr:col>5</xdr:col>
      <xdr:colOff>1905000</xdr:colOff>
      <xdr:row>105</xdr:row>
      <xdr:rowOff>95250</xdr:rowOff>
    </xdr:to>
    <xdr:pic>
      <xdr:nvPicPr>
        <xdr:cNvPr id="31" name="Picture 51"/>
        <xdr:cNvPicPr preferRelativeResize="1">
          <a:picLocks noChangeAspect="1"/>
        </xdr:cNvPicPr>
      </xdr:nvPicPr>
      <xdr:blipFill>
        <a:blip r:embed="rId31"/>
        <a:stretch>
          <a:fillRect/>
        </a:stretch>
      </xdr:blipFill>
      <xdr:spPr>
        <a:xfrm>
          <a:off x="3752850" y="19040475"/>
          <a:ext cx="1895475" cy="2000250"/>
        </a:xfrm>
        <a:prstGeom prst="rect">
          <a:avLst/>
        </a:prstGeom>
        <a:noFill/>
        <a:ln w="9525" cmpd="sng">
          <a:noFill/>
        </a:ln>
      </xdr:spPr>
    </xdr:pic>
    <xdr:clientData/>
  </xdr:twoCellAnchor>
  <xdr:twoCellAnchor editAs="oneCell">
    <xdr:from>
      <xdr:col>9</xdr:col>
      <xdr:colOff>0</xdr:colOff>
      <xdr:row>109</xdr:row>
      <xdr:rowOff>0</xdr:rowOff>
    </xdr:from>
    <xdr:to>
      <xdr:col>10</xdr:col>
      <xdr:colOff>0</xdr:colOff>
      <xdr:row>119</xdr:row>
      <xdr:rowOff>114300</xdr:rowOff>
    </xdr:to>
    <xdr:pic>
      <xdr:nvPicPr>
        <xdr:cNvPr id="32" name="Picture 55"/>
        <xdr:cNvPicPr preferRelativeResize="1">
          <a:picLocks noChangeAspect="1"/>
        </xdr:cNvPicPr>
      </xdr:nvPicPr>
      <xdr:blipFill>
        <a:blip r:embed="rId32"/>
        <a:stretch>
          <a:fillRect/>
        </a:stretch>
      </xdr:blipFill>
      <xdr:spPr>
        <a:xfrm>
          <a:off x="6410325" y="21793200"/>
          <a:ext cx="1905000" cy="2019300"/>
        </a:xfrm>
        <a:prstGeom prst="rect">
          <a:avLst/>
        </a:prstGeom>
        <a:noFill/>
        <a:ln w="9525" cmpd="sng">
          <a:noFill/>
        </a:ln>
      </xdr:spPr>
    </xdr:pic>
    <xdr:clientData/>
  </xdr:twoCellAnchor>
  <xdr:twoCellAnchor editAs="oneCell">
    <xdr:from>
      <xdr:col>1</xdr:col>
      <xdr:colOff>0</xdr:colOff>
      <xdr:row>95</xdr:row>
      <xdr:rowOff>0</xdr:rowOff>
    </xdr:from>
    <xdr:to>
      <xdr:col>2</xdr:col>
      <xdr:colOff>0</xdr:colOff>
      <xdr:row>105</xdr:row>
      <xdr:rowOff>114300</xdr:rowOff>
    </xdr:to>
    <xdr:pic>
      <xdr:nvPicPr>
        <xdr:cNvPr id="33" name="Picture 56"/>
        <xdr:cNvPicPr preferRelativeResize="1">
          <a:picLocks noChangeAspect="1"/>
        </xdr:cNvPicPr>
      </xdr:nvPicPr>
      <xdr:blipFill>
        <a:blip r:embed="rId33"/>
        <a:stretch>
          <a:fillRect/>
        </a:stretch>
      </xdr:blipFill>
      <xdr:spPr>
        <a:xfrm>
          <a:off x="1076325" y="19040475"/>
          <a:ext cx="1905000" cy="2019300"/>
        </a:xfrm>
        <a:prstGeom prst="rect">
          <a:avLst/>
        </a:prstGeom>
        <a:noFill/>
        <a:ln w="9525" cmpd="sng">
          <a:noFill/>
        </a:ln>
      </xdr:spPr>
    </xdr:pic>
    <xdr:clientData/>
  </xdr:twoCellAnchor>
  <xdr:twoCellAnchor editAs="oneCell">
    <xdr:from>
      <xdr:col>13</xdr:col>
      <xdr:colOff>9525</xdr:colOff>
      <xdr:row>109</xdr:row>
      <xdr:rowOff>0</xdr:rowOff>
    </xdr:from>
    <xdr:to>
      <xdr:col>13</xdr:col>
      <xdr:colOff>1905000</xdr:colOff>
      <xdr:row>119</xdr:row>
      <xdr:rowOff>114300</xdr:rowOff>
    </xdr:to>
    <xdr:pic>
      <xdr:nvPicPr>
        <xdr:cNvPr id="34" name="Picture 57"/>
        <xdr:cNvPicPr preferRelativeResize="1">
          <a:picLocks noChangeAspect="1"/>
        </xdr:cNvPicPr>
      </xdr:nvPicPr>
      <xdr:blipFill>
        <a:blip r:embed="rId34"/>
        <a:stretch>
          <a:fillRect/>
        </a:stretch>
      </xdr:blipFill>
      <xdr:spPr>
        <a:xfrm>
          <a:off x="9086850" y="21793200"/>
          <a:ext cx="1895475" cy="2019300"/>
        </a:xfrm>
        <a:prstGeom prst="rect">
          <a:avLst/>
        </a:prstGeom>
        <a:noFill/>
        <a:ln w="9525" cmpd="sng">
          <a:noFill/>
        </a:ln>
      </xdr:spPr>
    </xdr:pic>
    <xdr:clientData/>
  </xdr:twoCellAnchor>
  <xdr:twoCellAnchor editAs="oneCell">
    <xdr:from>
      <xdr:col>5</xdr:col>
      <xdr:colOff>9525</xdr:colOff>
      <xdr:row>179</xdr:row>
      <xdr:rowOff>0</xdr:rowOff>
    </xdr:from>
    <xdr:to>
      <xdr:col>5</xdr:col>
      <xdr:colOff>1905000</xdr:colOff>
      <xdr:row>189</xdr:row>
      <xdr:rowOff>114300</xdr:rowOff>
    </xdr:to>
    <xdr:pic>
      <xdr:nvPicPr>
        <xdr:cNvPr id="35" name="Picture 58"/>
        <xdr:cNvPicPr preferRelativeResize="1">
          <a:picLocks noChangeAspect="1"/>
        </xdr:cNvPicPr>
      </xdr:nvPicPr>
      <xdr:blipFill>
        <a:blip r:embed="rId35"/>
        <a:stretch>
          <a:fillRect/>
        </a:stretch>
      </xdr:blipFill>
      <xdr:spPr>
        <a:xfrm>
          <a:off x="3752850" y="35623500"/>
          <a:ext cx="1895475" cy="2019300"/>
        </a:xfrm>
        <a:prstGeom prst="rect">
          <a:avLst/>
        </a:prstGeom>
        <a:noFill/>
        <a:ln w="9525" cmpd="sng">
          <a:noFill/>
        </a:ln>
      </xdr:spPr>
    </xdr:pic>
    <xdr:clientData/>
  </xdr:twoCellAnchor>
  <xdr:twoCellAnchor editAs="oneCell">
    <xdr:from>
      <xdr:col>9</xdr:col>
      <xdr:colOff>19050</xdr:colOff>
      <xdr:row>123</xdr:row>
      <xdr:rowOff>0</xdr:rowOff>
    </xdr:from>
    <xdr:to>
      <xdr:col>9</xdr:col>
      <xdr:colOff>1905000</xdr:colOff>
      <xdr:row>133</xdr:row>
      <xdr:rowOff>114300</xdr:rowOff>
    </xdr:to>
    <xdr:pic>
      <xdr:nvPicPr>
        <xdr:cNvPr id="36" name="Picture 61"/>
        <xdr:cNvPicPr preferRelativeResize="1">
          <a:picLocks noChangeAspect="1"/>
        </xdr:cNvPicPr>
      </xdr:nvPicPr>
      <xdr:blipFill>
        <a:blip r:embed="rId36"/>
        <a:stretch>
          <a:fillRect/>
        </a:stretch>
      </xdr:blipFill>
      <xdr:spPr>
        <a:xfrm>
          <a:off x="6429375" y="24555450"/>
          <a:ext cx="1885950" cy="2019300"/>
        </a:xfrm>
        <a:prstGeom prst="rect">
          <a:avLst/>
        </a:prstGeom>
        <a:noFill/>
        <a:ln w="9525" cmpd="sng">
          <a:noFill/>
        </a:ln>
      </xdr:spPr>
    </xdr:pic>
    <xdr:clientData/>
  </xdr:twoCellAnchor>
  <xdr:twoCellAnchor editAs="oneCell">
    <xdr:from>
      <xdr:col>1</xdr:col>
      <xdr:colOff>9525</xdr:colOff>
      <xdr:row>137</xdr:row>
      <xdr:rowOff>19050</xdr:rowOff>
    </xdr:from>
    <xdr:to>
      <xdr:col>1</xdr:col>
      <xdr:colOff>1905000</xdr:colOff>
      <xdr:row>147</xdr:row>
      <xdr:rowOff>114300</xdr:rowOff>
    </xdr:to>
    <xdr:pic>
      <xdr:nvPicPr>
        <xdr:cNvPr id="37" name="Picture 62"/>
        <xdr:cNvPicPr preferRelativeResize="1">
          <a:picLocks noChangeAspect="1"/>
        </xdr:cNvPicPr>
      </xdr:nvPicPr>
      <xdr:blipFill>
        <a:blip r:embed="rId37"/>
        <a:stretch>
          <a:fillRect/>
        </a:stretch>
      </xdr:blipFill>
      <xdr:spPr>
        <a:xfrm>
          <a:off x="1085850" y="27355800"/>
          <a:ext cx="1895475" cy="2000250"/>
        </a:xfrm>
        <a:prstGeom prst="rect">
          <a:avLst/>
        </a:prstGeom>
        <a:noFill/>
        <a:ln w="9525" cmpd="sng">
          <a:noFill/>
        </a:ln>
      </xdr:spPr>
    </xdr:pic>
    <xdr:clientData/>
  </xdr:twoCellAnchor>
  <xdr:twoCellAnchor editAs="oneCell">
    <xdr:from>
      <xdr:col>13</xdr:col>
      <xdr:colOff>9525</xdr:colOff>
      <xdr:row>137</xdr:row>
      <xdr:rowOff>0</xdr:rowOff>
    </xdr:from>
    <xdr:to>
      <xdr:col>13</xdr:col>
      <xdr:colOff>1905000</xdr:colOff>
      <xdr:row>147</xdr:row>
      <xdr:rowOff>133350</xdr:rowOff>
    </xdr:to>
    <xdr:pic>
      <xdr:nvPicPr>
        <xdr:cNvPr id="38" name="Picture 64"/>
        <xdr:cNvPicPr preferRelativeResize="1">
          <a:picLocks noChangeAspect="1"/>
        </xdr:cNvPicPr>
      </xdr:nvPicPr>
      <xdr:blipFill>
        <a:blip r:embed="rId38"/>
        <a:stretch>
          <a:fillRect/>
        </a:stretch>
      </xdr:blipFill>
      <xdr:spPr>
        <a:xfrm>
          <a:off x="9086850" y="27336750"/>
          <a:ext cx="1895475" cy="2038350"/>
        </a:xfrm>
        <a:prstGeom prst="rect">
          <a:avLst/>
        </a:prstGeom>
        <a:noFill/>
        <a:ln w="9525" cmpd="sng">
          <a:noFill/>
        </a:ln>
      </xdr:spPr>
    </xdr:pic>
    <xdr:clientData/>
  </xdr:twoCellAnchor>
  <xdr:twoCellAnchor editAs="oneCell">
    <xdr:from>
      <xdr:col>1</xdr:col>
      <xdr:colOff>9525</xdr:colOff>
      <xdr:row>39</xdr:row>
      <xdr:rowOff>0</xdr:rowOff>
    </xdr:from>
    <xdr:to>
      <xdr:col>1</xdr:col>
      <xdr:colOff>1905000</xdr:colOff>
      <xdr:row>49</xdr:row>
      <xdr:rowOff>104775</xdr:rowOff>
    </xdr:to>
    <xdr:pic>
      <xdr:nvPicPr>
        <xdr:cNvPr id="39" name="Picture 65"/>
        <xdr:cNvPicPr preferRelativeResize="1">
          <a:picLocks noChangeAspect="1"/>
        </xdr:cNvPicPr>
      </xdr:nvPicPr>
      <xdr:blipFill>
        <a:blip r:embed="rId39"/>
        <a:stretch>
          <a:fillRect/>
        </a:stretch>
      </xdr:blipFill>
      <xdr:spPr>
        <a:xfrm>
          <a:off x="1085850" y="7972425"/>
          <a:ext cx="1895475" cy="2009775"/>
        </a:xfrm>
        <a:prstGeom prst="rect">
          <a:avLst/>
        </a:prstGeom>
        <a:noFill/>
        <a:ln w="9525" cmpd="sng">
          <a:noFill/>
        </a:ln>
      </xdr:spPr>
    </xdr:pic>
    <xdr:clientData/>
  </xdr:twoCellAnchor>
  <xdr:twoCellAnchor editAs="oneCell">
    <xdr:from>
      <xdr:col>13</xdr:col>
      <xdr:colOff>9525</xdr:colOff>
      <xdr:row>151</xdr:row>
      <xdr:rowOff>0</xdr:rowOff>
    </xdr:from>
    <xdr:to>
      <xdr:col>13</xdr:col>
      <xdr:colOff>1905000</xdr:colOff>
      <xdr:row>161</xdr:row>
      <xdr:rowOff>95250</xdr:rowOff>
    </xdr:to>
    <xdr:pic>
      <xdr:nvPicPr>
        <xdr:cNvPr id="40" name="Picture 67"/>
        <xdr:cNvPicPr preferRelativeResize="1">
          <a:picLocks noChangeAspect="1"/>
        </xdr:cNvPicPr>
      </xdr:nvPicPr>
      <xdr:blipFill>
        <a:blip r:embed="rId40"/>
        <a:stretch>
          <a:fillRect/>
        </a:stretch>
      </xdr:blipFill>
      <xdr:spPr>
        <a:xfrm>
          <a:off x="9086850" y="30089475"/>
          <a:ext cx="1895475" cy="2000250"/>
        </a:xfrm>
        <a:prstGeom prst="rect">
          <a:avLst/>
        </a:prstGeom>
        <a:noFill/>
        <a:ln w="9525" cmpd="sng">
          <a:noFill/>
        </a:ln>
      </xdr:spPr>
    </xdr:pic>
    <xdr:clientData/>
  </xdr:twoCellAnchor>
  <xdr:twoCellAnchor editAs="oneCell">
    <xdr:from>
      <xdr:col>5</xdr:col>
      <xdr:colOff>9525</xdr:colOff>
      <xdr:row>137</xdr:row>
      <xdr:rowOff>0</xdr:rowOff>
    </xdr:from>
    <xdr:to>
      <xdr:col>5</xdr:col>
      <xdr:colOff>1905000</xdr:colOff>
      <xdr:row>147</xdr:row>
      <xdr:rowOff>104775</xdr:rowOff>
    </xdr:to>
    <xdr:pic>
      <xdr:nvPicPr>
        <xdr:cNvPr id="41" name="Picture 68"/>
        <xdr:cNvPicPr preferRelativeResize="1">
          <a:picLocks noChangeAspect="1"/>
        </xdr:cNvPicPr>
      </xdr:nvPicPr>
      <xdr:blipFill>
        <a:blip r:embed="rId41"/>
        <a:stretch>
          <a:fillRect/>
        </a:stretch>
      </xdr:blipFill>
      <xdr:spPr>
        <a:xfrm>
          <a:off x="3752850" y="27336750"/>
          <a:ext cx="1895475" cy="2009775"/>
        </a:xfrm>
        <a:prstGeom prst="rect">
          <a:avLst/>
        </a:prstGeom>
        <a:noFill/>
        <a:ln w="9525" cmpd="sng">
          <a:noFill/>
        </a:ln>
      </xdr:spPr>
    </xdr:pic>
    <xdr:clientData/>
  </xdr:twoCellAnchor>
  <xdr:twoCellAnchor editAs="oneCell">
    <xdr:from>
      <xdr:col>5</xdr:col>
      <xdr:colOff>9525</xdr:colOff>
      <xdr:row>151</xdr:row>
      <xdr:rowOff>0</xdr:rowOff>
    </xdr:from>
    <xdr:to>
      <xdr:col>5</xdr:col>
      <xdr:colOff>1905000</xdr:colOff>
      <xdr:row>161</xdr:row>
      <xdr:rowOff>123825</xdr:rowOff>
    </xdr:to>
    <xdr:pic>
      <xdr:nvPicPr>
        <xdr:cNvPr id="42" name="Picture 69"/>
        <xdr:cNvPicPr preferRelativeResize="1">
          <a:picLocks noChangeAspect="1"/>
        </xdr:cNvPicPr>
      </xdr:nvPicPr>
      <xdr:blipFill>
        <a:blip r:embed="rId42"/>
        <a:stretch>
          <a:fillRect/>
        </a:stretch>
      </xdr:blipFill>
      <xdr:spPr>
        <a:xfrm>
          <a:off x="3752850" y="30089475"/>
          <a:ext cx="1895475" cy="2028825"/>
        </a:xfrm>
        <a:prstGeom prst="rect">
          <a:avLst/>
        </a:prstGeom>
        <a:noFill/>
        <a:ln w="9525" cmpd="sng">
          <a:noFill/>
        </a:ln>
      </xdr:spPr>
    </xdr:pic>
    <xdr:clientData/>
  </xdr:twoCellAnchor>
  <xdr:twoCellAnchor editAs="oneCell">
    <xdr:from>
      <xdr:col>13</xdr:col>
      <xdr:colOff>9525</xdr:colOff>
      <xdr:row>53</xdr:row>
      <xdr:rowOff>9525</xdr:rowOff>
    </xdr:from>
    <xdr:to>
      <xdr:col>13</xdr:col>
      <xdr:colOff>1905000</xdr:colOff>
      <xdr:row>63</xdr:row>
      <xdr:rowOff>123825</xdr:rowOff>
    </xdr:to>
    <xdr:pic>
      <xdr:nvPicPr>
        <xdr:cNvPr id="43" name="Picture 70"/>
        <xdr:cNvPicPr preferRelativeResize="1">
          <a:picLocks noChangeAspect="1"/>
        </xdr:cNvPicPr>
      </xdr:nvPicPr>
      <xdr:blipFill>
        <a:blip r:embed="rId43"/>
        <a:stretch>
          <a:fillRect/>
        </a:stretch>
      </xdr:blipFill>
      <xdr:spPr>
        <a:xfrm>
          <a:off x="9086850" y="10763250"/>
          <a:ext cx="1895475" cy="2019300"/>
        </a:xfrm>
        <a:prstGeom prst="rect">
          <a:avLst/>
        </a:prstGeom>
        <a:noFill/>
        <a:ln w="9525" cmpd="sng">
          <a:noFill/>
        </a:ln>
      </xdr:spPr>
    </xdr:pic>
    <xdr:clientData/>
  </xdr:twoCellAnchor>
  <xdr:twoCellAnchor editAs="oneCell">
    <xdr:from>
      <xdr:col>1</xdr:col>
      <xdr:colOff>28575</xdr:colOff>
      <xdr:row>179</xdr:row>
      <xdr:rowOff>0</xdr:rowOff>
    </xdr:from>
    <xdr:to>
      <xdr:col>1</xdr:col>
      <xdr:colOff>1895475</xdr:colOff>
      <xdr:row>189</xdr:row>
      <xdr:rowOff>123825</xdr:rowOff>
    </xdr:to>
    <xdr:pic>
      <xdr:nvPicPr>
        <xdr:cNvPr id="44" name="Picture 71"/>
        <xdr:cNvPicPr preferRelativeResize="1">
          <a:picLocks noChangeAspect="1"/>
        </xdr:cNvPicPr>
      </xdr:nvPicPr>
      <xdr:blipFill>
        <a:blip r:embed="rId44"/>
        <a:stretch>
          <a:fillRect/>
        </a:stretch>
      </xdr:blipFill>
      <xdr:spPr>
        <a:xfrm>
          <a:off x="1104900" y="35623500"/>
          <a:ext cx="1866900" cy="2028825"/>
        </a:xfrm>
        <a:prstGeom prst="rect">
          <a:avLst/>
        </a:prstGeom>
        <a:noFill/>
        <a:ln w="9525" cmpd="sng">
          <a:noFill/>
        </a:ln>
      </xdr:spPr>
    </xdr:pic>
    <xdr:clientData/>
  </xdr:twoCellAnchor>
  <xdr:twoCellAnchor editAs="oneCell">
    <xdr:from>
      <xdr:col>13</xdr:col>
      <xdr:colOff>9525</xdr:colOff>
      <xdr:row>165</xdr:row>
      <xdr:rowOff>0</xdr:rowOff>
    </xdr:from>
    <xdr:to>
      <xdr:col>13</xdr:col>
      <xdr:colOff>1905000</xdr:colOff>
      <xdr:row>175</xdr:row>
      <xdr:rowOff>95250</xdr:rowOff>
    </xdr:to>
    <xdr:pic>
      <xdr:nvPicPr>
        <xdr:cNvPr id="45" name="Picture 72"/>
        <xdr:cNvPicPr preferRelativeResize="1">
          <a:picLocks noChangeAspect="1"/>
        </xdr:cNvPicPr>
      </xdr:nvPicPr>
      <xdr:blipFill>
        <a:blip r:embed="rId45"/>
        <a:stretch>
          <a:fillRect/>
        </a:stretch>
      </xdr:blipFill>
      <xdr:spPr>
        <a:xfrm>
          <a:off x="9086850" y="32842200"/>
          <a:ext cx="1895475" cy="2000250"/>
        </a:xfrm>
        <a:prstGeom prst="rect">
          <a:avLst/>
        </a:prstGeom>
        <a:noFill/>
        <a:ln w="9525" cmpd="sng">
          <a:noFill/>
        </a:ln>
      </xdr:spPr>
    </xdr:pic>
    <xdr:clientData/>
  </xdr:twoCellAnchor>
  <xdr:twoCellAnchor editAs="oneCell">
    <xdr:from>
      <xdr:col>9</xdr:col>
      <xdr:colOff>9525</xdr:colOff>
      <xdr:row>165</xdr:row>
      <xdr:rowOff>0</xdr:rowOff>
    </xdr:from>
    <xdr:to>
      <xdr:col>9</xdr:col>
      <xdr:colOff>1905000</xdr:colOff>
      <xdr:row>175</xdr:row>
      <xdr:rowOff>95250</xdr:rowOff>
    </xdr:to>
    <xdr:pic>
      <xdr:nvPicPr>
        <xdr:cNvPr id="46" name="Picture 73"/>
        <xdr:cNvPicPr preferRelativeResize="1">
          <a:picLocks noChangeAspect="1"/>
        </xdr:cNvPicPr>
      </xdr:nvPicPr>
      <xdr:blipFill>
        <a:blip r:embed="rId46"/>
        <a:stretch>
          <a:fillRect/>
        </a:stretch>
      </xdr:blipFill>
      <xdr:spPr>
        <a:xfrm>
          <a:off x="6419850" y="32842200"/>
          <a:ext cx="1895475" cy="2000250"/>
        </a:xfrm>
        <a:prstGeom prst="rect">
          <a:avLst/>
        </a:prstGeom>
        <a:noFill/>
        <a:ln w="9525" cmpd="sng">
          <a:noFill/>
        </a:ln>
      </xdr:spPr>
    </xdr:pic>
    <xdr:clientData/>
  </xdr:twoCellAnchor>
  <xdr:twoCellAnchor editAs="oneCell">
    <xdr:from>
      <xdr:col>1</xdr:col>
      <xdr:colOff>28575</xdr:colOff>
      <xdr:row>109</xdr:row>
      <xdr:rowOff>0</xdr:rowOff>
    </xdr:from>
    <xdr:to>
      <xdr:col>1</xdr:col>
      <xdr:colOff>1905000</xdr:colOff>
      <xdr:row>119</xdr:row>
      <xdr:rowOff>47625</xdr:rowOff>
    </xdr:to>
    <xdr:pic>
      <xdr:nvPicPr>
        <xdr:cNvPr id="47" name="Picture 77"/>
        <xdr:cNvPicPr preferRelativeResize="1">
          <a:picLocks noChangeAspect="1"/>
        </xdr:cNvPicPr>
      </xdr:nvPicPr>
      <xdr:blipFill>
        <a:blip r:embed="rId47"/>
        <a:stretch>
          <a:fillRect/>
        </a:stretch>
      </xdr:blipFill>
      <xdr:spPr>
        <a:xfrm>
          <a:off x="1104900" y="21793200"/>
          <a:ext cx="1876425" cy="1952625"/>
        </a:xfrm>
        <a:prstGeom prst="rect">
          <a:avLst/>
        </a:prstGeom>
        <a:noFill/>
        <a:ln w="9525" cmpd="sng">
          <a:noFill/>
        </a:ln>
      </xdr:spPr>
    </xdr:pic>
    <xdr:clientData/>
  </xdr:twoCellAnchor>
  <xdr:twoCellAnchor editAs="oneCell">
    <xdr:from>
      <xdr:col>9</xdr:col>
      <xdr:colOff>9525</xdr:colOff>
      <xdr:row>179</xdr:row>
      <xdr:rowOff>0</xdr:rowOff>
    </xdr:from>
    <xdr:to>
      <xdr:col>9</xdr:col>
      <xdr:colOff>1905000</xdr:colOff>
      <xdr:row>189</xdr:row>
      <xdr:rowOff>104775</xdr:rowOff>
    </xdr:to>
    <xdr:pic>
      <xdr:nvPicPr>
        <xdr:cNvPr id="48" name="Picture 78"/>
        <xdr:cNvPicPr preferRelativeResize="1">
          <a:picLocks noChangeAspect="1"/>
        </xdr:cNvPicPr>
      </xdr:nvPicPr>
      <xdr:blipFill>
        <a:blip r:embed="rId48"/>
        <a:stretch>
          <a:fillRect/>
        </a:stretch>
      </xdr:blipFill>
      <xdr:spPr>
        <a:xfrm>
          <a:off x="6419850" y="35623500"/>
          <a:ext cx="1895475" cy="2009775"/>
        </a:xfrm>
        <a:prstGeom prst="rect">
          <a:avLst/>
        </a:prstGeom>
        <a:noFill/>
        <a:ln w="9525" cmpd="sng">
          <a:noFill/>
        </a:ln>
      </xdr:spPr>
    </xdr:pic>
    <xdr:clientData/>
  </xdr:twoCellAnchor>
  <xdr:twoCellAnchor editAs="oneCell">
    <xdr:from>
      <xdr:col>9</xdr:col>
      <xdr:colOff>9525</xdr:colOff>
      <xdr:row>67</xdr:row>
      <xdr:rowOff>0</xdr:rowOff>
    </xdr:from>
    <xdr:to>
      <xdr:col>9</xdr:col>
      <xdr:colOff>1905000</xdr:colOff>
      <xdr:row>77</xdr:row>
      <xdr:rowOff>104775</xdr:rowOff>
    </xdr:to>
    <xdr:pic>
      <xdr:nvPicPr>
        <xdr:cNvPr id="49" name="Picture 80"/>
        <xdr:cNvPicPr preferRelativeResize="1">
          <a:picLocks noChangeAspect="1"/>
        </xdr:cNvPicPr>
      </xdr:nvPicPr>
      <xdr:blipFill>
        <a:blip r:embed="rId49"/>
        <a:stretch>
          <a:fillRect/>
        </a:stretch>
      </xdr:blipFill>
      <xdr:spPr>
        <a:xfrm>
          <a:off x="6419850" y="13515975"/>
          <a:ext cx="1895475" cy="2009775"/>
        </a:xfrm>
        <a:prstGeom prst="rect">
          <a:avLst/>
        </a:prstGeom>
        <a:noFill/>
        <a:ln w="9525" cmpd="sng">
          <a:noFill/>
        </a:ln>
      </xdr:spPr>
    </xdr:pic>
    <xdr:clientData/>
  </xdr:twoCellAnchor>
  <xdr:twoCellAnchor editAs="oneCell">
    <xdr:from>
      <xdr:col>13</xdr:col>
      <xdr:colOff>9525</xdr:colOff>
      <xdr:row>179</xdr:row>
      <xdr:rowOff>28575</xdr:rowOff>
    </xdr:from>
    <xdr:to>
      <xdr:col>13</xdr:col>
      <xdr:colOff>1905000</xdr:colOff>
      <xdr:row>189</xdr:row>
      <xdr:rowOff>19050</xdr:rowOff>
    </xdr:to>
    <xdr:pic>
      <xdr:nvPicPr>
        <xdr:cNvPr id="50" name="Picture 81"/>
        <xdr:cNvPicPr preferRelativeResize="1">
          <a:picLocks noChangeAspect="1"/>
        </xdr:cNvPicPr>
      </xdr:nvPicPr>
      <xdr:blipFill>
        <a:blip r:embed="rId50"/>
        <a:stretch>
          <a:fillRect/>
        </a:stretch>
      </xdr:blipFill>
      <xdr:spPr>
        <a:xfrm>
          <a:off x="9086850" y="35652075"/>
          <a:ext cx="1895475" cy="1895475"/>
        </a:xfrm>
        <a:prstGeom prst="rect">
          <a:avLst/>
        </a:prstGeom>
        <a:noFill/>
        <a:ln w="9525" cmpd="sng">
          <a:noFill/>
        </a:ln>
      </xdr:spPr>
    </xdr:pic>
    <xdr:clientData/>
  </xdr:twoCellAnchor>
  <xdr:twoCellAnchor editAs="oneCell">
    <xdr:from>
      <xdr:col>1</xdr:col>
      <xdr:colOff>9525</xdr:colOff>
      <xdr:row>193</xdr:row>
      <xdr:rowOff>0</xdr:rowOff>
    </xdr:from>
    <xdr:to>
      <xdr:col>1</xdr:col>
      <xdr:colOff>1905000</xdr:colOff>
      <xdr:row>202</xdr:row>
      <xdr:rowOff>152400</xdr:rowOff>
    </xdr:to>
    <xdr:pic>
      <xdr:nvPicPr>
        <xdr:cNvPr id="51" name="Picture 82"/>
        <xdr:cNvPicPr preferRelativeResize="1">
          <a:picLocks noChangeAspect="1"/>
        </xdr:cNvPicPr>
      </xdr:nvPicPr>
      <xdr:blipFill>
        <a:blip r:embed="rId51"/>
        <a:stretch>
          <a:fillRect/>
        </a:stretch>
      </xdr:blipFill>
      <xdr:spPr>
        <a:xfrm>
          <a:off x="1085850" y="38395275"/>
          <a:ext cx="1895475" cy="1866900"/>
        </a:xfrm>
        <a:prstGeom prst="rect">
          <a:avLst/>
        </a:prstGeom>
        <a:noFill/>
        <a:ln w="9525" cmpd="sng">
          <a:noFill/>
        </a:ln>
      </xdr:spPr>
    </xdr:pic>
    <xdr:clientData/>
  </xdr:twoCellAnchor>
  <xdr:twoCellAnchor editAs="oneCell">
    <xdr:from>
      <xdr:col>5</xdr:col>
      <xdr:colOff>0</xdr:colOff>
      <xdr:row>193</xdr:row>
      <xdr:rowOff>0</xdr:rowOff>
    </xdr:from>
    <xdr:to>
      <xdr:col>6</xdr:col>
      <xdr:colOff>0</xdr:colOff>
      <xdr:row>202</xdr:row>
      <xdr:rowOff>152400</xdr:rowOff>
    </xdr:to>
    <xdr:pic>
      <xdr:nvPicPr>
        <xdr:cNvPr id="52" name="Picture 83"/>
        <xdr:cNvPicPr preferRelativeResize="1">
          <a:picLocks noChangeAspect="1"/>
        </xdr:cNvPicPr>
      </xdr:nvPicPr>
      <xdr:blipFill>
        <a:blip r:embed="rId52"/>
        <a:stretch>
          <a:fillRect/>
        </a:stretch>
      </xdr:blipFill>
      <xdr:spPr>
        <a:xfrm>
          <a:off x="3743325" y="38395275"/>
          <a:ext cx="1905000" cy="1866900"/>
        </a:xfrm>
        <a:prstGeom prst="rect">
          <a:avLst/>
        </a:prstGeom>
        <a:noFill/>
        <a:ln w="9525" cmpd="sng">
          <a:noFill/>
        </a:ln>
      </xdr:spPr>
    </xdr:pic>
    <xdr:clientData/>
  </xdr:twoCellAnchor>
  <xdr:twoCellAnchor editAs="oneCell">
    <xdr:from>
      <xdr:col>13</xdr:col>
      <xdr:colOff>9525</xdr:colOff>
      <xdr:row>207</xdr:row>
      <xdr:rowOff>0</xdr:rowOff>
    </xdr:from>
    <xdr:to>
      <xdr:col>13</xdr:col>
      <xdr:colOff>1905000</xdr:colOff>
      <xdr:row>216</xdr:row>
      <xdr:rowOff>180975</xdr:rowOff>
    </xdr:to>
    <xdr:pic>
      <xdr:nvPicPr>
        <xdr:cNvPr id="53" name="Picture 87"/>
        <xdr:cNvPicPr preferRelativeResize="1">
          <a:picLocks noChangeAspect="1"/>
        </xdr:cNvPicPr>
      </xdr:nvPicPr>
      <xdr:blipFill>
        <a:blip r:embed="rId53"/>
        <a:stretch>
          <a:fillRect/>
        </a:stretch>
      </xdr:blipFill>
      <xdr:spPr>
        <a:xfrm>
          <a:off x="9086850" y="41062275"/>
          <a:ext cx="1895475" cy="1895475"/>
        </a:xfrm>
        <a:prstGeom prst="rect">
          <a:avLst/>
        </a:prstGeom>
        <a:noFill/>
        <a:ln w="9525" cmpd="sng">
          <a:noFill/>
        </a:ln>
      </xdr:spPr>
    </xdr:pic>
    <xdr:clientData/>
  </xdr:twoCellAnchor>
  <xdr:twoCellAnchor editAs="oneCell">
    <xdr:from>
      <xdr:col>1</xdr:col>
      <xdr:colOff>9525</xdr:colOff>
      <xdr:row>207</xdr:row>
      <xdr:rowOff>0</xdr:rowOff>
    </xdr:from>
    <xdr:to>
      <xdr:col>1</xdr:col>
      <xdr:colOff>1905000</xdr:colOff>
      <xdr:row>216</xdr:row>
      <xdr:rowOff>180975</xdr:rowOff>
    </xdr:to>
    <xdr:pic>
      <xdr:nvPicPr>
        <xdr:cNvPr id="54" name="Picture 88"/>
        <xdr:cNvPicPr preferRelativeResize="1">
          <a:picLocks noChangeAspect="1"/>
        </xdr:cNvPicPr>
      </xdr:nvPicPr>
      <xdr:blipFill>
        <a:blip r:embed="rId54"/>
        <a:stretch>
          <a:fillRect/>
        </a:stretch>
      </xdr:blipFill>
      <xdr:spPr>
        <a:xfrm>
          <a:off x="1085850" y="41062275"/>
          <a:ext cx="1895475" cy="1895475"/>
        </a:xfrm>
        <a:prstGeom prst="rect">
          <a:avLst/>
        </a:prstGeom>
        <a:noFill/>
        <a:ln w="9525" cmpd="sng">
          <a:noFill/>
        </a:ln>
      </xdr:spPr>
    </xdr:pic>
    <xdr:clientData/>
  </xdr:twoCellAnchor>
  <xdr:twoCellAnchor editAs="oneCell">
    <xdr:from>
      <xdr:col>5</xdr:col>
      <xdr:colOff>9525</xdr:colOff>
      <xdr:row>207</xdr:row>
      <xdr:rowOff>0</xdr:rowOff>
    </xdr:from>
    <xdr:to>
      <xdr:col>5</xdr:col>
      <xdr:colOff>1905000</xdr:colOff>
      <xdr:row>216</xdr:row>
      <xdr:rowOff>180975</xdr:rowOff>
    </xdr:to>
    <xdr:pic>
      <xdr:nvPicPr>
        <xdr:cNvPr id="55" name="Picture 89"/>
        <xdr:cNvPicPr preferRelativeResize="1">
          <a:picLocks noChangeAspect="1"/>
        </xdr:cNvPicPr>
      </xdr:nvPicPr>
      <xdr:blipFill>
        <a:blip r:embed="rId55"/>
        <a:stretch>
          <a:fillRect/>
        </a:stretch>
      </xdr:blipFill>
      <xdr:spPr>
        <a:xfrm>
          <a:off x="3752850" y="41062275"/>
          <a:ext cx="1895475" cy="1895475"/>
        </a:xfrm>
        <a:prstGeom prst="rect">
          <a:avLst/>
        </a:prstGeom>
        <a:noFill/>
        <a:ln w="9525" cmpd="sng">
          <a:noFill/>
        </a:ln>
      </xdr:spPr>
    </xdr:pic>
    <xdr:clientData/>
  </xdr:twoCellAnchor>
  <xdr:twoCellAnchor editAs="oneCell">
    <xdr:from>
      <xdr:col>9</xdr:col>
      <xdr:colOff>28575</xdr:colOff>
      <xdr:row>193</xdr:row>
      <xdr:rowOff>0</xdr:rowOff>
    </xdr:from>
    <xdr:to>
      <xdr:col>9</xdr:col>
      <xdr:colOff>1895475</xdr:colOff>
      <xdr:row>202</xdr:row>
      <xdr:rowOff>152400</xdr:rowOff>
    </xdr:to>
    <xdr:pic>
      <xdr:nvPicPr>
        <xdr:cNvPr id="56" name="Picture 90"/>
        <xdr:cNvPicPr preferRelativeResize="1">
          <a:picLocks noChangeAspect="1"/>
        </xdr:cNvPicPr>
      </xdr:nvPicPr>
      <xdr:blipFill>
        <a:blip r:embed="rId56"/>
        <a:stretch>
          <a:fillRect/>
        </a:stretch>
      </xdr:blipFill>
      <xdr:spPr>
        <a:xfrm>
          <a:off x="6438900" y="38395275"/>
          <a:ext cx="1866900" cy="1866900"/>
        </a:xfrm>
        <a:prstGeom prst="rect">
          <a:avLst/>
        </a:prstGeom>
        <a:noFill/>
        <a:ln w="9525" cmpd="sng">
          <a:noFill/>
        </a:ln>
      </xdr:spPr>
    </xdr:pic>
    <xdr:clientData/>
  </xdr:twoCellAnchor>
  <xdr:twoCellAnchor editAs="oneCell">
    <xdr:from>
      <xdr:col>13</xdr:col>
      <xdr:colOff>9525</xdr:colOff>
      <xdr:row>193</xdr:row>
      <xdr:rowOff>0</xdr:rowOff>
    </xdr:from>
    <xdr:to>
      <xdr:col>13</xdr:col>
      <xdr:colOff>1885950</xdr:colOff>
      <xdr:row>203</xdr:row>
      <xdr:rowOff>0</xdr:rowOff>
    </xdr:to>
    <xdr:pic>
      <xdr:nvPicPr>
        <xdr:cNvPr id="57" name="Picture 94"/>
        <xdr:cNvPicPr preferRelativeResize="1">
          <a:picLocks noChangeAspect="1"/>
        </xdr:cNvPicPr>
      </xdr:nvPicPr>
      <xdr:blipFill>
        <a:blip r:embed="rId57"/>
        <a:stretch>
          <a:fillRect/>
        </a:stretch>
      </xdr:blipFill>
      <xdr:spPr>
        <a:xfrm>
          <a:off x="9086850" y="38395275"/>
          <a:ext cx="1876425" cy="1905000"/>
        </a:xfrm>
        <a:prstGeom prst="rect">
          <a:avLst/>
        </a:prstGeom>
        <a:noFill/>
        <a:ln w="9525" cmpd="sng">
          <a:noFill/>
        </a:ln>
      </xdr:spPr>
    </xdr:pic>
    <xdr:clientData/>
  </xdr:twoCellAnchor>
  <xdr:twoCellAnchor editAs="oneCell">
    <xdr:from>
      <xdr:col>1</xdr:col>
      <xdr:colOff>9525</xdr:colOff>
      <xdr:row>11</xdr:row>
      <xdr:rowOff>0</xdr:rowOff>
    </xdr:from>
    <xdr:to>
      <xdr:col>1</xdr:col>
      <xdr:colOff>1905000</xdr:colOff>
      <xdr:row>21</xdr:row>
      <xdr:rowOff>95250</xdr:rowOff>
    </xdr:to>
    <xdr:pic>
      <xdr:nvPicPr>
        <xdr:cNvPr id="58" name="Picture 95"/>
        <xdr:cNvPicPr preferRelativeResize="1">
          <a:picLocks noChangeAspect="1"/>
        </xdr:cNvPicPr>
      </xdr:nvPicPr>
      <xdr:blipFill>
        <a:blip r:embed="rId58"/>
        <a:stretch>
          <a:fillRect/>
        </a:stretch>
      </xdr:blipFill>
      <xdr:spPr>
        <a:xfrm>
          <a:off x="1085850" y="2457450"/>
          <a:ext cx="1895475" cy="2000250"/>
        </a:xfrm>
        <a:prstGeom prst="rect">
          <a:avLst/>
        </a:prstGeom>
        <a:noFill/>
        <a:ln w="9525" cmpd="sng">
          <a:noFill/>
        </a:ln>
      </xdr:spPr>
    </xdr:pic>
    <xdr:clientData/>
  </xdr:twoCellAnchor>
  <xdr:twoCellAnchor editAs="oneCell">
    <xdr:from>
      <xdr:col>9</xdr:col>
      <xdr:colOff>9525</xdr:colOff>
      <xdr:row>25</xdr:row>
      <xdr:rowOff>0</xdr:rowOff>
    </xdr:from>
    <xdr:to>
      <xdr:col>9</xdr:col>
      <xdr:colOff>1905000</xdr:colOff>
      <xdr:row>35</xdr:row>
      <xdr:rowOff>66675</xdr:rowOff>
    </xdr:to>
    <xdr:pic>
      <xdr:nvPicPr>
        <xdr:cNvPr id="59" name="Picture 96"/>
        <xdr:cNvPicPr preferRelativeResize="1">
          <a:picLocks noChangeAspect="1"/>
        </xdr:cNvPicPr>
      </xdr:nvPicPr>
      <xdr:blipFill>
        <a:blip r:embed="rId59"/>
        <a:stretch>
          <a:fillRect/>
        </a:stretch>
      </xdr:blipFill>
      <xdr:spPr>
        <a:xfrm>
          <a:off x="6419850" y="5229225"/>
          <a:ext cx="1895475" cy="1971675"/>
        </a:xfrm>
        <a:prstGeom prst="rect">
          <a:avLst/>
        </a:prstGeom>
        <a:noFill/>
        <a:ln w="9525" cmpd="sng">
          <a:noFill/>
        </a:ln>
      </xdr:spPr>
    </xdr:pic>
    <xdr:clientData/>
  </xdr:twoCellAnchor>
  <xdr:twoCellAnchor editAs="oneCell">
    <xdr:from>
      <xdr:col>9</xdr:col>
      <xdr:colOff>28575</xdr:colOff>
      <xdr:row>207</xdr:row>
      <xdr:rowOff>0</xdr:rowOff>
    </xdr:from>
    <xdr:to>
      <xdr:col>9</xdr:col>
      <xdr:colOff>1885950</xdr:colOff>
      <xdr:row>216</xdr:row>
      <xdr:rowOff>142875</xdr:rowOff>
    </xdr:to>
    <xdr:pic>
      <xdr:nvPicPr>
        <xdr:cNvPr id="60" name="Picture 97"/>
        <xdr:cNvPicPr preferRelativeResize="1">
          <a:picLocks noChangeAspect="1"/>
        </xdr:cNvPicPr>
      </xdr:nvPicPr>
      <xdr:blipFill>
        <a:blip r:embed="rId60"/>
        <a:stretch>
          <a:fillRect/>
        </a:stretch>
      </xdr:blipFill>
      <xdr:spPr>
        <a:xfrm>
          <a:off x="6438900" y="41062275"/>
          <a:ext cx="185737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2"/>
  <sheetViews>
    <sheetView showGridLines="0" tabSelected="1" zoomScale="75" zoomScaleNormal="75" workbookViewId="0" topLeftCell="A1">
      <selection activeCell="B23" sqref="B23"/>
    </sheetView>
  </sheetViews>
  <sheetFormatPr defaultColWidth="9.140625" defaultRowHeight="12.75"/>
  <cols>
    <col min="1" max="1" width="16.140625" style="5" customWidth="1"/>
    <col min="2" max="2" width="28.57421875" style="2" customWidth="1"/>
    <col min="3" max="3" width="11.421875" style="6" customWidth="1"/>
    <col min="4" max="5" width="11.421875" style="2" hidden="1" customWidth="1"/>
    <col min="6" max="6" width="28.57421875" style="2" customWidth="1"/>
    <col min="7" max="7" width="11.421875" style="6" customWidth="1"/>
    <col min="8" max="9" width="11.421875" style="2" hidden="1" customWidth="1"/>
    <col min="10" max="10" width="28.57421875" style="2" customWidth="1"/>
    <col min="11" max="11" width="11.421875" style="6" customWidth="1"/>
    <col min="12" max="13" width="11.421875" style="2" hidden="1" customWidth="1"/>
    <col min="14" max="14" width="28.57421875" style="2" customWidth="1"/>
    <col min="15" max="15" width="11.421875" style="6" customWidth="1"/>
    <col min="16" max="16" width="11.140625" style="1" hidden="1" customWidth="1"/>
    <col min="17" max="33" width="11.421875" style="1" customWidth="1"/>
    <col min="34" max="16384" width="11.421875" style="0" customWidth="1"/>
  </cols>
  <sheetData>
    <row r="1" spans="1:15" ht="32.25">
      <c r="A1" s="12"/>
      <c r="B1" s="11"/>
      <c r="C1" s="11"/>
      <c r="D1" s="11"/>
      <c r="E1" s="11"/>
      <c r="F1" s="20" t="s">
        <v>2</v>
      </c>
      <c r="G1" s="10"/>
      <c r="H1" s="11"/>
      <c r="I1" s="11"/>
      <c r="J1" s="11"/>
      <c r="K1" s="10"/>
      <c r="L1" s="11"/>
      <c r="M1" s="11"/>
      <c r="N1" s="11"/>
      <c r="O1" s="10"/>
    </row>
    <row r="2" spans="1:15" ht="15.75">
      <c r="A2" s="12"/>
      <c r="B2" s="11"/>
      <c r="C2" s="10"/>
      <c r="D2" s="11"/>
      <c r="E2" s="11"/>
      <c r="F2" s="11"/>
      <c r="G2" s="10"/>
      <c r="H2" s="11"/>
      <c r="I2" s="11"/>
      <c r="J2" s="11"/>
      <c r="K2" s="10"/>
      <c r="L2" s="11"/>
      <c r="M2" s="11"/>
      <c r="N2" s="11"/>
      <c r="O2" s="10"/>
    </row>
    <row r="3" spans="1:15" ht="15.75">
      <c r="A3" s="12"/>
      <c r="B3" s="11"/>
      <c r="C3" s="10"/>
      <c r="D3" s="11"/>
      <c r="E3" s="11"/>
      <c r="F3" s="11"/>
      <c r="G3" s="10"/>
      <c r="H3" s="11"/>
      <c r="I3" s="11"/>
      <c r="J3" s="11"/>
      <c r="K3" s="10"/>
      <c r="L3" s="11"/>
      <c r="M3" s="11"/>
      <c r="N3" s="11"/>
      <c r="O3" s="10"/>
    </row>
    <row r="4" spans="1:15" ht="15.75">
      <c r="A4" s="12"/>
      <c r="B4" s="11"/>
      <c r="C4" s="10"/>
      <c r="D4" s="11"/>
      <c r="E4" s="11"/>
      <c r="F4" s="11"/>
      <c r="G4" s="10"/>
      <c r="H4" s="11"/>
      <c r="I4" s="11"/>
      <c r="J4" s="11"/>
      <c r="K4" s="10"/>
      <c r="L4" s="11"/>
      <c r="M4" s="11"/>
      <c r="N4" s="11"/>
      <c r="O4" s="10"/>
    </row>
    <row r="5" spans="1:15" ht="18">
      <c r="A5" s="12"/>
      <c r="B5" s="21" t="s">
        <v>3</v>
      </c>
      <c r="C5" s="31"/>
      <c r="D5" s="32"/>
      <c r="E5" s="32"/>
      <c r="F5" s="33"/>
      <c r="G5" s="12"/>
      <c r="J5" s="30" t="s">
        <v>0</v>
      </c>
      <c r="K5" s="14"/>
      <c r="L5" s="15"/>
      <c r="M5" s="15"/>
      <c r="N5" s="16">
        <f>SUM(P23+P37+P51+P65+P79+P93+P107+P121+P135+P149+P163+P177+P191+P205+P219)/60</f>
        <v>0</v>
      </c>
      <c r="O5" s="10"/>
    </row>
    <row r="6" spans="1:15" ht="18">
      <c r="A6" s="12"/>
      <c r="B6" s="22" t="s">
        <v>4</v>
      </c>
      <c r="C6" s="23"/>
      <c r="D6" s="24"/>
      <c r="E6" s="24"/>
      <c r="F6" s="25"/>
      <c r="G6" s="12"/>
      <c r="J6" s="17"/>
      <c r="K6" s="18"/>
      <c r="L6" s="17"/>
      <c r="M6" s="17"/>
      <c r="N6" s="19"/>
      <c r="O6" s="10"/>
    </row>
    <row r="7" spans="1:15" ht="18">
      <c r="A7" s="12"/>
      <c r="B7" s="26" t="s">
        <v>5</v>
      </c>
      <c r="C7" s="27"/>
      <c r="D7" s="28"/>
      <c r="E7" s="28"/>
      <c r="F7" s="29"/>
      <c r="G7" s="12"/>
      <c r="J7" s="13" t="s">
        <v>1</v>
      </c>
      <c r="K7" s="14"/>
      <c r="L7" s="15"/>
      <c r="M7" s="15"/>
      <c r="N7" s="16"/>
      <c r="O7" s="10"/>
    </row>
    <row r="8" spans="1:15" ht="15">
      <c r="A8" s="10"/>
      <c r="B8" s="11"/>
      <c r="C8" s="10"/>
      <c r="D8" s="11"/>
      <c r="E8" s="11"/>
      <c r="F8" s="11"/>
      <c r="G8" s="10"/>
      <c r="H8" s="11"/>
      <c r="I8" s="11"/>
      <c r="J8" s="11"/>
      <c r="K8" s="10"/>
      <c r="N8" s="11"/>
      <c r="O8" s="10"/>
    </row>
    <row r="9" spans="1:15" ht="15">
      <c r="A9" s="10"/>
      <c r="B9" s="11"/>
      <c r="C9" s="10"/>
      <c r="D9" s="11"/>
      <c r="E9" s="11"/>
      <c r="F9" s="11"/>
      <c r="G9" s="10"/>
      <c r="H9" s="11"/>
      <c r="I9" s="11"/>
      <c r="J9" s="11"/>
      <c r="K9" s="10"/>
      <c r="N9" s="11"/>
      <c r="O9" s="10"/>
    </row>
    <row r="10" spans="1:15" ht="15">
      <c r="A10" s="10"/>
      <c r="B10" s="11"/>
      <c r="C10" s="10"/>
      <c r="D10" s="11"/>
      <c r="E10" s="11"/>
      <c r="F10" s="11"/>
      <c r="G10" s="10"/>
      <c r="H10" s="11"/>
      <c r="I10" s="11"/>
      <c r="J10" s="11"/>
      <c r="K10" s="10"/>
      <c r="N10" s="11"/>
      <c r="O10" s="10"/>
    </row>
    <row r="11" spans="1:15" ht="15">
      <c r="A11" s="10"/>
      <c r="B11" s="3">
        <v>1</v>
      </c>
      <c r="C11" s="10"/>
      <c r="F11" s="3">
        <v>2</v>
      </c>
      <c r="G11" s="10"/>
      <c r="J11" s="3">
        <v>3</v>
      </c>
      <c r="K11" s="10"/>
      <c r="N11" s="3">
        <v>4</v>
      </c>
      <c r="O11" s="10"/>
    </row>
    <row r="12" spans="1:15" ht="15">
      <c r="A12" s="10"/>
      <c r="B12" s="4"/>
      <c r="C12" s="10"/>
      <c r="F12" s="4"/>
      <c r="G12" s="10"/>
      <c r="J12" s="4"/>
      <c r="K12" s="10"/>
      <c r="N12" s="4"/>
      <c r="O12" s="10"/>
    </row>
    <row r="13" spans="1:15" ht="15">
      <c r="A13" s="10"/>
      <c r="B13" s="4"/>
      <c r="C13" s="10"/>
      <c r="F13" s="4"/>
      <c r="G13" s="10"/>
      <c r="J13" s="4"/>
      <c r="K13" s="10"/>
      <c r="N13" s="4"/>
      <c r="O13" s="10"/>
    </row>
    <row r="14" spans="1:15" ht="15">
      <c r="A14" s="10"/>
      <c r="B14" s="4"/>
      <c r="C14" s="10"/>
      <c r="F14" s="4"/>
      <c r="G14" s="10"/>
      <c r="J14" s="4"/>
      <c r="K14" s="10"/>
      <c r="N14" s="4"/>
      <c r="O14" s="10"/>
    </row>
    <row r="15" spans="1:15" ht="15">
      <c r="A15" s="10"/>
      <c r="B15" s="4"/>
      <c r="C15" s="10"/>
      <c r="F15" s="4"/>
      <c r="G15" s="10"/>
      <c r="J15" s="4"/>
      <c r="K15" s="10"/>
      <c r="N15" s="4"/>
      <c r="O15" s="10"/>
    </row>
    <row r="16" spans="1:15" ht="15">
      <c r="A16" s="10"/>
      <c r="B16" s="4"/>
      <c r="C16" s="10"/>
      <c r="F16" s="4"/>
      <c r="G16" s="10"/>
      <c r="J16" s="4"/>
      <c r="K16" s="10"/>
      <c r="N16" s="4"/>
      <c r="O16" s="10"/>
    </row>
    <row r="17" spans="1:15" ht="15">
      <c r="A17" s="10"/>
      <c r="B17" s="4"/>
      <c r="C17" s="10"/>
      <c r="F17" s="4"/>
      <c r="G17" s="10"/>
      <c r="J17" s="4"/>
      <c r="K17" s="10"/>
      <c r="N17" s="4"/>
      <c r="O17" s="10"/>
    </row>
    <row r="18" spans="1:15" ht="15">
      <c r="A18" s="10"/>
      <c r="B18" s="4"/>
      <c r="C18" s="10"/>
      <c r="F18" s="4"/>
      <c r="G18" s="10"/>
      <c r="J18" s="4"/>
      <c r="K18" s="10"/>
      <c r="N18" s="4"/>
      <c r="O18" s="10"/>
    </row>
    <row r="19" spans="1:15" ht="15">
      <c r="A19" s="10"/>
      <c r="B19" s="4"/>
      <c r="C19" s="10"/>
      <c r="F19" s="4"/>
      <c r="G19" s="10"/>
      <c r="J19" s="4"/>
      <c r="K19" s="10"/>
      <c r="N19" s="4"/>
      <c r="O19" s="10"/>
    </row>
    <row r="20" spans="1:15" ht="15">
      <c r="A20" s="10"/>
      <c r="B20" s="4"/>
      <c r="C20" s="10"/>
      <c r="F20" s="4"/>
      <c r="G20" s="10"/>
      <c r="J20" s="4"/>
      <c r="K20" s="10"/>
      <c r="N20" s="4"/>
      <c r="O20" s="10"/>
    </row>
    <row r="21" spans="1:15" ht="15">
      <c r="A21" s="10"/>
      <c r="B21" s="4"/>
      <c r="C21" s="10"/>
      <c r="F21" s="4"/>
      <c r="G21" s="10"/>
      <c r="J21" s="4"/>
      <c r="K21" s="10"/>
      <c r="N21" s="4"/>
      <c r="O21" s="10"/>
    </row>
    <row r="22" spans="1:15" ht="23.25" customHeight="1">
      <c r="A22" s="10"/>
      <c r="B22" s="7"/>
      <c r="C22" s="10"/>
      <c r="F22" s="7"/>
      <c r="G22" s="10"/>
      <c r="J22" s="7"/>
      <c r="K22" s="10"/>
      <c r="N22" s="7"/>
      <c r="O22" s="10"/>
    </row>
    <row r="23" spans="1:16" ht="15">
      <c r="A23" s="10"/>
      <c r="B23" s="8" t="b">
        <f>IF(B22="BARÓN ROJO","¡CORRECTO")</f>
        <v>0</v>
      </c>
      <c r="C23" s="10"/>
      <c r="F23" s="8" t="b">
        <f>IF(F22="DRÁCULA","¡CORRECTO")</f>
        <v>0</v>
      </c>
      <c r="G23" s="10"/>
      <c r="J23" s="8" t="b">
        <f>IF(J22="REYES MAGOS","¡CORRECTO")</f>
        <v>0</v>
      </c>
      <c r="K23" s="10"/>
      <c r="N23" s="8" t="b">
        <f>IF(N22="JUANA DE ARCO","¡CORRECTO")</f>
        <v>0</v>
      </c>
      <c r="O23" s="10"/>
      <c r="P23" s="1">
        <f>COUNTIF(B23:N23,"¡CORRECTO")</f>
        <v>0</v>
      </c>
    </row>
    <row r="24" spans="1:15" ht="15">
      <c r="A24" s="10"/>
      <c r="B24" s="11"/>
      <c r="C24" s="10"/>
      <c r="D24" s="11"/>
      <c r="E24" s="11"/>
      <c r="F24" s="11"/>
      <c r="G24" s="10"/>
      <c r="H24" s="11"/>
      <c r="I24" s="11"/>
      <c r="J24" s="11"/>
      <c r="K24" s="10"/>
      <c r="L24" s="11"/>
      <c r="M24" s="11"/>
      <c r="N24" s="11"/>
      <c r="O24" s="10"/>
    </row>
    <row r="25" spans="1:15" ht="15">
      <c r="A25" s="10"/>
      <c r="B25" s="3">
        <v>5</v>
      </c>
      <c r="C25" s="10"/>
      <c r="F25" s="3">
        <v>6</v>
      </c>
      <c r="G25" s="10"/>
      <c r="J25" s="3">
        <v>7</v>
      </c>
      <c r="K25" s="10"/>
      <c r="N25" s="3">
        <v>8</v>
      </c>
      <c r="O25" s="10"/>
    </row>
    <row r="26" spans="1:15" ht="15">
      <c r="A26" s="10"/>
      <c r="B26" s="4"/>
      <c r="C26" s="10"/>
      <c r="F26" s="4"/>
      <c r="G26" s="10"/>
      <c r="J26" s="4"/>
      <c r="K26" s="10"/>
      <c r="N26" s="4"/>
      <c r="O26" s="10"/>
    </row>
    <row r="27" spans="1:15" ht="15">
      <c r="A27" s="10"/>
      <c r="B27" s="4"/>
      <c r="C27" s="10"/>
      <c r="F27" s="4"/>
      <c r="G27" s="10"/>
      <c r="J27" s="4"/>
      <c r="K27" s="10"/>
      <c r="N27" s="4"/>
      <c r="O27" s="10"/>
    </row>
    <row r="28" spans="1:15" ht="15">
      <c r="A28" s="10"/>
      <c r="B28" s="4"/>
      <c r="C28" s="10"/>
      <c r="F28" s="4"/>
      <c r="G28" s="10"/>
      <c r="J28" s="4"/>
      <c r="K28" s="10"/>
      <c r="N28" s="4"/>
      <c r="O28" s="10"/>
    </row>
    <row r="29" spans="1:15" ht="15">
      <c r="A29" s="10"/>
      <c r="B29" s="4"/>
      <c r="C29" s="10"/>
      <c r="F29" s="4"/>
      <c r="G29" s="10"/>
      <c r="J29" s="4"/>
      <c r="K29" s="10"/>
      <c r="N29" s="4"/>
      <c r="O29" s="10"/>
    </row>
    <row r="30" spans="1:15" ht="15">
      <c r="A30" s="10"/>
      <c r="B30" s="4"/>
      <c r="C30" s="10"/>
      <c r="F30" s="4"/>
      <c r="G30" s="10"/>
      <c r="J30" s="4"/>
      <c r="K30" s="10"/>
      <c r="N30" s="4"/>
      <c r="O30" s="10"/>
    </row>
    <row r="31" spans="1:15" ht="15">
      <c r="A31" s="10"/>
      <c r="B31" s="4"/>
      <c r="C31" s="10"/>
      <c r="F31" s="4"/>
      <c r="G31" s="10"/>
      <c r="J31" s="4"/>
      <c r="K31" s="10"/>
      <c r="N31" s="4"/>
      <c r="O31" s="10"/>
    </row>
    <row r="32" spans="1:15" ht="15">
      <c r="A32" s="10"/>
      <c r="B32" s="4"/>
      <c r="C32" s="10"/>
      <c r="F32" s="4"/>
      <c r="G32" s="10"/>
      <c r="J32" s="4"/>
      <c r="K32" s="10"/>
      <c r="N32" s="4"/>
      <c r="O32" s="10"/>
    </row>
    <row r="33" spans="1:15" ht="15">
      <c r="A33" s="10"/>
      <c r="B33" s="4"/>
      <c r="C33" s="10"/>
      <c r="F33" s="4"/>
      <c r="G33" s="10"/>
      <c r="J33" s="4"/>
      <c r="K33" s="10"/>
      <c r="N33" s="4"/>
      <c r="O33" s="10"/>
    </row>
    <row r="34" spans="1:15" ht="15">
      <c r="A34" s="10"/>
      <c r="B34" s="4"/>
      <c r="C34" s="10"/>
      <c r="F34" s="4"/>
      <c r="G34" s="10"/>
      <c r="J34" s="4"/>
      <c r="K34" s="10"/>
      <c r="N34" s="4"/>
      <c r="O34" s="10"/>
    </row>
    <row r="35" spans="1:15" ht="15">
      <c r="A35" s="10"/>
      <c r="B35" s="4"/>
      <c r="C35" s="10"/>
      <c r="F35" s="4"/>
      <c r="G35" s="10"/>
      <c r="J35" s="4"/>
      <c r="K35" s="10"/>
      <c r="N35" s="4"/>
      <c r="O35" s="10"/>
    </row>
    <row r="36" spans="1:15" ht="21" customHeight="1">
      <c r="A36" s="10"/>
      <c r="B36" s="7"/>
      <c r="C36" s="10"/>
      <c r="F36" s="7"/>
      <c r="G36" s="10"/>
      <c r="J36" s="7"/>
      <c r="K36" s="10"/>
      <c r="N36" s="7"/>
      <c r="O36" s="10"/>
    </row>
    <row r="37" spans="1:16" ht="15">
      <c r="A37" s="10"/>
      <c r="B37" s="8" t="b">
        <f>IF(B36="CID","¡CORRECTO")</f>
        <v>0</v>
      </c>
      <c r="C37" s="10"/>
      <c r="D37" s="9"/>
      <c r="E37" s="9"/>
      <c r="F37" s="8" t="b">
        <f>IF(F36="ROBIN HOOD","¡CORRECTO")</f>
        <v>0</v>
      </c>
      <c r="G37" s="10"/>
      <c r="H37" s="9"/>
      <c r="I37" s="9"/>
      <c r="J37" s="8" t="b">
        <f>IF(J36="CYRANO DE BERGERAC","¡CORRECTO")</f>
        <v>0</v>
      </c>
      <c r="K37" s="10"/>
      <c r="L37" s="9"/>
      <c r="M37" s="9"/>
      <c r="N37" s="8" t="b">
        <f>IF(N36="COLÓN","¡CORRECTO")</f>
        <v>0</v>
      </c>
      <c r="O37" s="10"/>
      <c r="P37" s="1">
        <f>COUNTIF(B37:N37,"¡CORRECTO")</f>
        <v>0</v>
      </c>
    </row>
    <row r="38" spans="1:15" ht="15">
      <c r="A38" s="10"/>
      <c r="B38" s="11"/>
      <c r="C38" s="10"/>
      <c r="D38" s="11"/>
      <c r="E38" s="11"/>
      <c r="F38" s="11"/>
      <c r="G38" s="10"/>
      <c r="H38" s="11"/>
      <c r="I38" s="11"/>
      <c r="J38" s="11"/>
      <c r="K38" s="10"/>
      <c r="L38" s="11"/>
      <c r="M38" s="11"/>
      <c r="N38" s="11"/>
      <c r="O38" s="10"/>
    </row>
    <row r="39" spans="1:15" ht="15">
      <c r="A39" s="10"/>
      <c r="B39" s="3">
        <v>9</v>
      </c>
      <c r="C39" s="10"/>
      <c r="F39" s="3">
        <v>10</v>
      </c>
      <c r="G39" s="10"/>
      <c r="J39" s="3">
        <v>11</v>
      </c>
      <c r="K39" s="10"/>
      <c r="N39" s="3">
        <v>12</v>
      </c>
      <c r="O39" s="10"/>
    </row>
    <row r="40" spans="1:15" ht="15">
      <c r="A40" s="10"/>
      <c r="B40" s="4"/>
      <c r="C40" s="10"/>
      <c r="F40" s="4"/>
      <c r="G40" s="10"/>
      <c r="J40" s="4"/>
      <c r="K40" s="10"/>
      <c r="N40" s="4"/>
      <c r="O40" s="10"/>
    </row>
    <row r="41" spans="1:15" ht="15">
      <c r="A41" s="10"/>
      <c r="B41" s="4"/>
      <c r="C41" s="10"/>
      <c r="F41" s="4"/>
      <c r="G41" s="10"/>
      <c r="J41" s="4"/>
      <c r="K41" s="10"/>
      <c r="N41" s="4"/>
      <c r="O41" s="10"/>
    </row>
    <row r="42" spans="1:15" ht="15">
      <c r="A42" s="10"/>
      <c r="B42" s="4"/>
      <c r="C42" s="10"/>
      <c r="F42" s="4"/>
      <c r="G42" s="10"/>
      <c r="J42" s="4"/>
      <c r="K42" s="10"/>
      <c r="N42" s="4"/>
      <c r="O42" s="10"/>
    </row>
    <row r="43" spans="1:15" ht="15">
      <c r="A43" s="10"/>
      <c r="B43" s="4"/>
      <c r="C43" s="10"/>
      <c r="F43" s="4"/>
      <c r="G43" s="10"/>
      <c r="J43" s="4"/>
      <c r="K43" s="10"/>
      <c r="N43" s="4"/>
      <c r="O43" s="10"/>
    </row>
    <row r="44" spans="1:15" ht="15">
      <c r="A44" s="10"/>
      <c r="B44" s="4"/>
      <c r="C44" s="10"/>
      <c r="F44" s="4"/>
      <c r="G44" s="10"/>
      <c r="J44" s="4"/>
      <c r="K44" s="10"/>
      <c r="N44" s="4"/>
      <c r="O44" s="10"/>
    </row>
    <row r="45" spans="1:15" ht="15">
      <c r="A45" s="10"/>
      <c r="B45" s="4"/>
      <c r="C45" s="10"/>
      <c r="F45" s="4"/>
      <c r="G45" s="10"/>
      <c r="J45" s="4"/>
      <c r="K45" s="10"/>
      <c r="N45" s="4"/>
      <c r="O45" s="10"/>
    </row>
    <row r="46" spans="1:15" ht="15">
      <c r="A46" s="10"/>
      <c r="B46" s="4"/>
      <c r="C46" s="10"/>
      <c r="F46" s="4"/>
      <c r="G46" s="10"/>
      <c r="J46" s="4"/>
      <c r="K46" s="10"/>
      <c r="N46" s="4"/>
      <c r="O46" s="10"/>
    </row>
    <row r="47" spans="1:15" ht="15">
      <c r="A47" s="10"/>
      <c r="B47" s="4"/>
      <c r="C47" s="10"/>
      <c r="F47" s="4"/>
      <c r="G47" s="10"/>
      <c r="J47" s="4"/>
      <c r="K47" s="10"/>
      <c r="N47" s="4"/>
      <c r="O47" s="10"/>
    </row>
    <row r="48" spans="1:15" ht="15">
      <c r="A48" s="10"/>
      <c r="B48" s="4"/>
      <c r="C48" s="10"/>
      <c r="F48" s="4"/>
      <c r="G48" s="10"/>
      <c r="J48" s="4"/>
      <c r="K48" s="10"/>
      <c r="N48" s="4"/>
      <c r="O48" s="10"/>
    </row>
    <row r="49" spans="1:15" ht="15">
      <c r="A49" s="10"/>
      <c r="B49" s="4"/>
      <c r="C49" s="10"/>
      <c r="F49" s="4"/>
      <c r="G49" s="10"/>
      <c r="J49" s="4"/>
      <c r="K49" s="10"/>
      <c r="N49" s="4"/>
      <c r="O49" s="10"/>
    </row>
    <row r="50" spans="1:15" ht="24" customHeight="1">
      <c r="A50" s="10"/>
      <c r="B50" s="7"/>
      <c r="C50" s="10"/>
      <c r="F50" s="7"/>
      <c r="G50" s="10"/>
      <c r="J50" s="7"/>
      <c r="K50" s="10"/>
      <c r="N50" s="7"/>
      <c r="O50" s="10"/>
    </row>
    <row r="51" spans="1:16" ht="15">
      <c r="A51" s="10"/>
      <c r="B51" s="8" t="b">
        <f>IF(B50="ROMEO Y JULIETA","¡CORRECTO")</f>
        <v>0</v>
      </c>
      <c r="C51" s="10"/>
      <c r="D51" s="9"/>
      <c r="E51" s="9"/>
      <c r="F51" s="8" t="b">
        <f>IF(F50="AQUILES","¡CORRECTO")</f>
        <v>0</v>
      </c>
      <c r="G51" s="10"/>
      <c r="H51" s="9"/>
      <c r="I51" s="9"/>
      <c r="J51" s="8" t="b">
        <f>IF(J50="MINOTAURO","¡CORRECTO")</f>
        <v>0</v>
      </c>
      <c r="K51" s="10"/>
      <c r="L51" s="9"/>
      <c r="M51" s="9"/>
      <c r="N51" s="8" t="b">
        <f>IF(N50="TARZÁN","¡CORRECTO")</f>
        <v>0</v>
      </c>
      <c r="O51" s="10"/>
      <c r="P51" s="1">
        <f>COUNTIF(B51:N51,"¡CORRECTO")</f>
        <v>0</v>
      </c>
    </row>
    <row r="52" spans="1:15" ht="15">
      <c r="A52" s="10"/>
      <c r="B52" s="11"/>
      <c r="C52" s="10"/>
      <c r="D52" s="11"/>
      <c r="E52" s="11"/>
      <c r="F52" s="11"/>
      <c r="G52" s="10"/>
      <c r="H52" s="11"/>
      <c r="I52" s="11"/>
      <c r="J52" s="11"/>
      <c r="K52" s="10"/>
      <c r="L52" s="11"/>
      <c r="M52" s="11"/>
      <c r="N52" s="11"/>
      <c r="O52" s="10"/>
    </row>
    <row r="53" spans="1:15" ht="15">
      <c r="A53" s="10"/>
      <c r="B53" s="3">
        <v>13</v>
      </c>
      <c r="C53" s="10"/>
      <c r="F53" s="3">
        <v>14</v>
      </c>
      <c r="G53" s="10"/>
      <c r="J53" s="3">
        <v>15</v>
      </c>
      <c r="K53" s="10"/>
      <c r="N53" s="3">
        <v>16</v>
      </c>
      <c r="O53" s="10"/>
    </row>
    <row r="54" spans="1:15" ht="15">
      <c r="A54" s="10"/>
      <c r="B54" s="4"/>
      <c r="C54" s="10"/>
      <c r="F54" s="4"/>
      <c r="G54" s="10"/>
      <c r="J54" s="4"/>
      <c r="K54" s="10"/>
      <c r="N54" s="4"/>
      <c r="O54" s="10"/>
    </row>
    <row r="55" spans="1:15" ht="15">
      <c r="A55" s="10"/>
      <c r="B55" s="4"/>
      <c r="C55" s="10"/>
      <c r="F55" s="4"/>
      <c r="G55" s="10"/>
      <c r="J55" s="4"/>
      <c r="K55" s="10"/>
      <c r="N55" s="4"/>
      <c r="O55" s="10"/>
    </row>
    <row r="56" spans="1:15" ht="15">
      <c r="A56" s="10"/>
      <c r="B56" s="4"/>
      <c r="C56" s="10"/>
      <c r="F56" s="4"/>
      <c r="G56" s="10"/>
      <c r="J56" s="4"/>
      <c r="K56" s="10"/>
      <c r="N56" s="4"/>
      <c r="O56" s="10"/>
    </row>
    <row r="57" spans="1:15" ht="15">
      <c r="A57" s="10"/>
      <c r="B57" s="4"/>
      <c r="C57" s="10"/>
      <c r="F57" s="4"/>
      <c r="G57" s="10"/>
      <c r="J57" s="4"/>
      <c r="K57" s="10"/>
      <c r="N57" s="4"/>
      <c r="O57" s="10"/>
    </row>
    <row r="58" spans="1:15" ht="15">
      <c r="A58" s="10"/>
      <c r="B58" s="4"/>
      <c r="C58" s="10"/>
      <c r="F58" s="4"/>
      <c r="G58" s="10"/>
      <c r="J58" s="4"/>
      <c r="K58" s="10"/>
      <c r="N58" s="4"/>
      <c r="O58" s="10"/>
    </row>
    <row r="59" spans="1:15" ht="15">
      <c r="A59" s="10"/>
      <c r="B59" s="4"/>
      <c r="C59" s="10"/>
      <c r="F59" s="4"/>
      <c r="G59" s="10"/>
      <c r="J59" s="4"/>
      <c r="K59" s="10"/>
      <c r="N59" s="4"/>
      <c r="O59" s="10"/>
    </row>
    <row r="60" spans="1:15" ht="15">
      <c r="A60" s="10"/>
      <c r="B60" s="4"/>
      <c r="C60" s="10"/>
      <c r="F60" s="4"/>
      <c r="G60" s="10"/>
      <c r="J60" s="4"/>
      <c r="K60" s="10"/>
      <c r="N60" s="4"/>
      <c r="O60" s="10"/>
    </row>
    <row r="61" spans="1:15" ht="15">
      <c r="A61" s="10"/>
      <c r="B61" s="4"/>
      <c r="C61" s="10"/>
      <c r="F61" s="4"/>
      <c r="G61" s="10"/>
      <c r="J61" s="4"/>
      <c r="K61" s="10"/>
      <c r="N61" s="4"/>
      <c r="O61" s="10"/>
    </row>
    <row r="62" spans="1:15" ht="15">
      <c r="A62" s="10"/>
      <c r="B62" s="4"/>
      <c r="C62" s="10"/>
      <c r="F62" s="4"/>
      <c r="G62" s="10"/>
      <c r="J62" s="4"/>
      <c r="K62" s="10"/>
      <c r="N62" s="4"/>
      <c r="O62" s="10"/>
    </row>
    <row r="63" spans="1:15" ht="15">
      <c r="A63" s="10"/>
      <c r="B63" s="4"/>
      <c r="C63" s="10"/>
      <c r="F63" s="4"/>
      <c r="G63" s="10"/>
      <c r="J63" s="4"/>
      <c r="K63" s="10"/>
      <c r="N63" s="4"/>
      <c r="O63" s="10"/>
    </row>
    <row r="64" spans="1:15" ht="22.5" customHeight="1">
      <c r="A64" s="10"/>
      <c r="B64" s="7"/>
      <c r="C64" s="10"/>
      <c r="F64" s="7"/>
      <c r="G64" s="10"/>
      <c r="J64" s="7"/>
      <c r="K64" s="10"/>
      <c r="N64" s="7"/>
      <c r="O64" s="10"/>
    </row>
    <row r="65" spans="1:16" ht="15">
      <c r="A65" s="10"/>
      <c r="B65" s="8" t="b">
        <f>IF(B64="SHERLOCK HOLMES","¡CORRECTO")</f>
        <v>0</v>
      </c>
      <c r="C65" s="10"/>
      <c r="D65" s="9"/>
      <c r="E65" s="9"/>
      <c r="F65" s="8" t="b">
        <f>IF(F64="SANSÓN","¡CORRECTO")</f>
        <v>0</v>
      </c>
      <c r="G65" s="10"/>
      <c r="H65" s="9"/>
      <c r="I65" s="9"/>
      <c r="J65" s="8" t="b">
        <f>IF(J64="DON QUIJOTE","¡CORRECTO")</f>
        <v>0</v>
      </c>
      <c r="K65" s="10"/>
      <c r="L65" s="9"/>
      <c r="M65" s="9"/>
      <c r="N65" s="8" t="b">
        <f>IF(N64="REY ARTURO","¡CORRECTO")</f>
        <v>0</v>
      </c>
      <c r="O65" s="10"/>
      <c r="P65" s="1">
        <f>COUNTIF(B65:N65,"¡CORRECTO")</f>
        <v>0</v>
      </c>
    </row>
    <row r="66" spans="1:15" ht="15">
      <c r="A66" s="10"/>
      <c r="B66" s="11"/>
      <c r="C66" s="10"/>
      <c r="D66" s="11"/>
      <c r="E66" s="11"/>
      <c r="F66" s="11"/>
      <c r="G66" s="10"/>
      <c r="H66" s="11"/>
      <c r="I66" s="11"/>
      <c r="J66" s="11"/>
      <c r="K66" s="10"/>
      <c r="L66" s="11"/>
      <c r="M66" s="11"/>
      <c r="N66" s="11"/>
      <c r="O66" s="10"/>
    </row>
    <row r="67" spans="1:15" ht="15">
      <c r="A67" s="10"/>
      <c r="B67" s="3">
        <v>17</v>
      </c>
      <c r="C67" s="10"/>
      <c r="F67" s="3">
        <v>18</v>
      </c>
      <c r="G67" s="10"/>
      <c r="J67" s="3">
        <v>19</v>
      </c>
      <c r="K67" s="10"/>
      <c r="N67" s="3">
        <v>20</v>
      </c>
      <c r="O67" s="10"/>
    </row>
    <row r="68" spans="1:15" ht="15">
      <c r="A68" s="10"/>
      <c r="B68" s="4"/>
      <c r="C68" s="10"/>
      <c r="F68" s="4"/>
      <c r="G68" s="10"/>
      <c r="J68" s="4"/>
      <c r="K68" s="10"/>
      <c r="N68" s="4"/>
      <c r="O68" s="10"/>
    </row>
    <row r="69" spans="1:15" ht="15">
      <c r="A69" s="10"/>
      <c r="B69" s="4"/>
      <c r="C69" s="10"/>
      <c r="F69" s="4"/>
      <c r="G69" s="10"/>
      <c r="J69" s="4"/>
      <c r="K69" s="10"/>
      <c r="N69" s="4"/>
      <c r="O69" s="10"/>
    </row>
    <row r="70" spans="1:15" ht="15">
      <c r="A70" s="10"/>
      <c r="B70" s="4"/>
      <c r="C70" s="10"/>
      <c r="F70" s="4"/>
      <c r="G70" s="10"/>
      <c r="J70" s="4"/>
      <c r="K70" s="10"/>
      <c r="N70" s="4"/>
      <c r="O70" s="10"/>
    </row>
    <row r="71" spans="1:15" ht="15">
      <c r="A71" s="10"/>
      <c r="B71" s="4"/>
      <c r="C71" s="10"/>
      <c r="F71" s="4"/>
      <c r="G71" s="10"/>
      <c r="J71" s="4"/>
      <c r="K71" s="10"/>
      <c r="N71" s="4"/>
      <c r="O71" s="10"/>
    </row>
    <row r="72" spans="1:15" ht="15">
      <c r="A72" s="10"/>
      <c r="B72" s="4"/>
      <c r="C72" s="10"/>
      <c r="F72" s="4"/>
      <c r="G72" s="10"/>
      <c r="J72" s="4"/>
      <c r="K72" s="10"/>
      <c r="N72" s="4"/>
      <c r="O72" s="10"/>
    </row>
    <row r="73" spans="1:15" ht="15">
      <c r="A73" s="10"/>
      <c r="B73" s="4"/>
      <c r="C73" s="10"/>
      <c r="F73" s="4"/>
      <c r="G73" s="10"/>
      <c r="J73" s="4"/>
      <c r="K73" s="10"/>
      <c r="N73" s="4"/>
      <c r="O73" s="10"/>
    </row>
    <row r="74" spans="1:15" ht="15">
      <c r="A74" s="10"/>
      <c r="B74" s="4"/>
      <c r="C74" s="10"/>
      <c r="F74" s="4"/>
      <c r="G74" s="10"/>
      <c r="J74" s="4"/>
      <c r="K74" s="10"/>
      <c r="N74" s="4"/>
      <c r="O74" s="10"/>
    </row>
    <row r="75" spans="1:15" ht="15">
      <c r="A75" s="10"/>
      <c r="B75" s="4"/>
      <c r="C75" s="10"/>
      <c r="F75" s="4"/>
      <c r="G75" s="10"/>
      <c r="J75" s="4"/>
      <c r="K75" s="10"/>
      <c r="N75" s="4"/>
      <c r="O75" s="10"/>
    </row>
    <row r="76" spans="1:15" ht="15">
      <c r="A76" s="10"/>
      <c r="B76" s="4"/>
      <c r="C76" s="10"/>
      <c r="F76" s="4"/>
      <c r="G76" s="10"/>
      <c r="J76" s="4"/>
      <c r="K76" s="10"/>
      <c r="N76" s="4"/>
      <c r="O76" s="10"/>
    </row>
    <row r="77" spans="1:15" ht="15">
      <c r="A77" s="10"/>
      <c r="B77" s="4"/>
      <c r="C77" s="10"/>
      <c r="F77" s="4"/>
      <c r="G77" s="10"/>
      <c r="J77" s="4"/>
      <c r="K77" s="10"/>
      <c r="N77" s="4"/>
      <c r="O77" s="10"/>
    </row>
    <row r="78" spans="1:15" ht="23.25" customHeight="1">
      <c r="A78" s="10"/>
      <c r="B78" s="7"/>
      <c r="C78" s="10"/>
      <c r="F78" s="7"/>
      <c r="G78" s="10"/>
      <c r="J78" s="7"/>
      <c r="K78" s="10"/>
      <c r="N78" s="7"/>
      <c r="O78" s="10"/>
    </row>
    <row r="79" spans="1:16" ht="15">
      <c r="A79" s="10"/>
      <c r="B79" s="8" t="b">
        <f>IF(B78="CLEOPATRA","¡CORRECTO")</f>
        <v>0</v>
      </c>
      <c r="C79" s="10"/>
      <c r="D79" s="9"/>
      <c r="E79" s="9"/>
      <c r="F79" s="8" t="b">
        <f>IF(F78="NAPOLEÓN","¡CORRECTO")</f>
        <v>0</v>
      </c>
      <c r="G79" s="10"/>
      <c r="H79" s="9"/>
      <c r="I79" s="9"/>
      <c r="J79" s="8" t="b">
        <f>IF(J78="TUTANKAMON","¡CORRECTO")</f>
        <v>0</v>
      </c>
      <c r="K79" s="10"/>
      <c r="L79" s="9"/>
      <c r="M79" s="9"/>
      <c r="N79" s="8" t="b">
        <f>IF(N78="DAVID Y GOLIATH","¡CORRECTO")</f>
        <v>0</v>
      </c>
      <c r="O79" s="10"/>
      <c r="P79" s="1">
        <f>COUNTIF(B79:N79,"¡CORRECTO")</f>
        <v>0</v>
      </c>
    </row>
    <row r="80" spans="1:15" ht="15">
      <c r="A80" s="10"/>
      <c r="B80" s="11"/>
      <c r="C80" s="10"/>
      <c r="D80" s="11"/>
      <c r="E80" s="11"/>
      <c r="F80" s="11"/>
      <c r="G80" s="10"/>
      <c r="H80" s="11"/>
      <c r="I80" s="11"/>
      <c r="J80" s="11"/>
      <c r="K80" s="10"/>
      <c r="L80" s="11"/>
      <c r="M80" s="11"/>
      <c r="N80" s="11"/>
      <c r="O80" s="10"/>
    </row>
    <row r="81" spans="1:15" ht="15">
      <c r="A81" s="10"/>
      <c r="B81" s="3">
        <v>21</v>
      </c>
      <c r="C81" s="10"/>
      <c r="F81" s="3">
        <v>22</v>
      </c>
      <c r="G81" s="10"/>
      <c r="J81" s="3">
        <v>23</v>
      </c>
      <c r="K81" s="10"/>
      <c r="N81" s="3">
        <v>24</v>
      </c>
      <c r="O81" s="10"/>
    </row>
    <row r="82" spans="1:15" ht="15">
      <c r="A82" s="10"/>
      <c r="B82" s="4"/>
      <c r="C82" s="10"/>
      <c r="F82" s="4"/>
      <c r="G82" s="10"/>
      <c r="J82" s="4"/>
      <c r="K82" s="10"/>
      <c r="N82" s="4"/>
      <c r="O82" s="10"/>
    </row>
    <row r="83" spans="1:15" ht="15">
      <c r="A83" s="10"/>
      <c r="B83" s="4"/>
      <c r="C83" s="10"/>
      <c r="F83" s="4"/>
      <c r="G83" s="10"/>
      <c r="J83" s="4"/>
      <c r="K83" s="10"/>
      <c r="N83" s="4"/>
      <c r="O83" s="10"/>
    </row>
    <row r="84" spans="1:15" ht="15">
      <c r="A84" s="10"/>
      <c r="B84" s="4"/>
      <c r="C84" s="10"/>
      <c r="F84" s="4"/>
      <c r="G84" s="10"/>
      <c r="J84" s="4"/>
      <c r="K84" s="10"/>
      <c r="N84" s="4"/>
      <c r="O84" s="10"/>
    </row>
    <row r="85" spans="1:15" ht="15">
      <c r="A85" s="10"/>
      <c r="B85" s="4"/>
      <c r="C85" s="10"/>
      <c r="F85" s="4"/>
      <c r="G85" s="10"/>
      <c r="J85" s="4"/>
      <c r="K85" s="10"/>
      <c r="N85" s="4"/>
      <c r="O85" s="10"/>
    </row>
    <row r="86" spans="1:15" ht="15">
      <c r="A86" s="10"/>
      <c r="B86" s="4"/>
      <c r="C86" s="10"/>
      <c r="F86" s="4"/>
      <c r="G86" s="10"/>
      <c r="J86" s="4"/>
      <c r="K86" s="10"/>
      <c r="N86" s="4"/>
      <c r="O86" s="10"/>
    </row>
    <row r="87" spans="1:15" ht="15">
      <c r="A87" s="10"/>
      <c r="B87" s="4"/>
      <c r="C87" s="10"/>
      <c r="F87" s="4"/>
      <c r="G87" s="10"/>
      <c r="J87" s="4"/>
      <c r="K87" s="10"/>
      <c r="N87" s="4"/>
      <c r="O87" s="10"/>
    </row>
    <row r="88" spans="1:15" ht="15">
      <c r="A88" s="10"/>
      <c r="B88" s="4"/>
      <c r="C88" s="10"/>
      <c r="F88" s="4"/>
      <c r="G88" s="10"/>
      <c r="J88" s="4"/>
      <c r="K88" s="10"/>
      <c r="N88" s="4"/>
      <c r="O88" s="10"/>
    </row>
    <row r="89" spans="1:15" ht="15">
      <c r="A89" s="10"/>
      <c r="B89" s="4"/>
      <c r="C89" s="10"/>
      <c r="F89" s="4"/>
      <c r="G89" s="10"/>
      <c r="J89" s="4"/>
      <c r="K89" s="10"/>
      <c r="N89" s="4"/>
      <c r="O89" s="10"/>
    </row>
    <row r="90" spans="1:15" ht="15">
      <c r="A90" s="10"/>
      <c r="B90" s="4"/>
      <c r="C90" s="10"/>
      <c r="F90" s="4"/>
      <c r="G90" s="10"/>
      <c r="J90" s="4"/>
      <c r="K90" s="10"/>
      <c r="N90" s="4"/>
      <c r="O90" s="10"/>
    </row>
    <row r="91" spans="1:15" ht="15">
      <c r="A91" s="10"/>
      <c r="B91" s="4"/>
      <c r="C91" s="10"/>
      <c r="F91" s="4"/>
      <c r="G91" s="10"/>
      <c r="J91" s="4"/>
      <c r="K91" s="10"/>
      <c r="N91" s="4"/>
      <c r="O91" s="10"/>
    </row>
    <row r="92" spans="1:15" ht="21.75" customHeight="1">
      <c r="A92" s="10"/>
      <c r="B92" s="7"/>
      <c r="C92" s="10"/>
      <c r="F92" s="7"/>
      <c r="G92" s="10"/>
      <c r="J92" s="7"/>
      <c r="K92" s="10"/>
      <c r="N92" s="7"/>
      <c r="O92" s="10"/>
    </row>
    <row r="93" spans="1:16" ht="15">
      <c r="A93" s="10"/>
      <c r="B93" s="8" t="b">
        <f>IF(B92="BUFFALO BILL","¡CORRECTO")</f>
        <v>0</v>
      </c>
      <c r="C93" s="10"/>
      <c r="D93" s="9"/>
      <c r="E93" s="9"/>
      <c r="F93" s="8" t="b">
        <f>IF(F92="GENGIS KHAN","¡CORRECTO")</f>
        <v>0</v>
      </c>
      <c r="G93" s="10"/>
      <c r="H93" s="9"/>
      <c r="I93" s="9"/>
      <c r="J93" s="8" t="b">
        <f>IF(J92="ZORRO","¡CORRECTO")</f>
        <v>0</v>
      </c>
      <c r="K93" s="10"/>
      <c r="L93" s="9"/>
      <c r="M93" s="9"/>
      <c r="N93" s="8" t="b">
        <f>IF(N92="HÉRCULES","¡CORRECTO")</f>
        <v>0</v>
      </c>
      <c r="O93" s="10"/>
      <c r="P93" s="1">
        <f>COUNTIF(B93:N93,"¡CORRECTO")</f>
        <v>0</v>
      </c>
    </row>
    <row r="94" spans="1:15" ht="15">
      <c r="A94" s="10"/>
      <c r="B94" s="11"/>
      <c r="C94" s="10"/>
      <c r="D94" s="11"/>
      <c r="E94" s="11"/>
      <c r="F94" s="11"/>
      <c r="G94" s="10"/>
      <c r="H94" s="11"/>
      <c r="I94" s="11"/>
      <c r="J94" s="11"/>
      <c r="K94" s="10"/>
      <c r="L94" s="11"/>
      <c r="M94" s="11"/>
      <c r="N94" s="11"/>
      <c r="O94" s="10"/>
    </row>
    <row r="95" spans="1:15" ht="15">
      <c r="A95" s="10"/>
      <c r="B95" s="3">
        <v>25</v>
      </c>
      <c r="C95" s="10"/>
      <c r="F95" s="3">
        <v>26</v>
      </c>
      <c r="G95" s="10"/>
      <c r="J95" s="3">
        <v>27</v>
      </c>
      <c r="K95" s="10"/>
      <c r="N95" s="3">
        <v>28</v>
      </c>
      <c r="O95" s="10"/>
    </row>
    <row r="96" spans="1:15" ht="15">
      <c r="A96" s="10"/>
      <c r="B96" s="4"/>
      <c r="C96" s="10"/>
      <c r="F96" s="4"/>
      <c r="G96" s="10"/>
      <c r="J96" s="4"/>
      <c r="K96" s="10"/>
      <c r="N96" s="4"/>
      <c r="O96" s="10"/>
    </row>
    <row r="97" spans="1:15" ht="15">
      <c r="A97" s="10"/>
      <c r="B97" s="4"/>
      <c r="C97" s="10"/>
      <c r="F97" s="4"/>
      <c r="G97" s="10"/>
      <c r="J97" s="4"/>
      <c r="K97" s="10"/>
      <c r="N97" s="4"/>
      <c r="O97" s="10"/>
    </row>
    <row r="98" spans="1:15" ht="15">
      <c r="A98" s="10"/>
      <c r="B98" s="4"/>
      <c r="C98" s="10"/>
      <c r="F98" s="4"/>
      <c r="G98" s="10"/>
      <c r="J98" s="4"/>
      <c r="K98" s="10"/>
      <c r="N98" s="4"/>
      <c r="O98" s="10"/>
    </row>
    <row r="99" spans="1:15" ht="15">
      <c r="A99" s="10"/>
      <c r="B99" s="4"/>
      <c r="C99" s="10"/>
      <c r="F99" s="4"/>
      <c r="G99" s="10"/>
      <c r="J99" s="4"/>
      <c r="K99" s="10"/>
      <c r="N99" s="4"/>
      <c r="O99" s="10"/>
    </row>
    <row r="100" spans="1:15" ht="15">
      <c r="A100" s="10"/>
      <c r="B100" s="4"/>
      <c r="C100" s="10"/>
      <c r="F100" s="4"/>
      <c r="G100" s="10"/>
      <c r="J100" s="4"/>
      <c r="K100" s="10"/>
      <c r="N100" s="4"/>
      <c r="O100" s="10"/>
    </row>
    <row r="101" spans="1:15" ht="15">
      <c r="A101" s="10"/>
      <c r="B101" s="4"/>
      <c r="C101" s="10"/>
      <c r="F101" s="4"/>
      <c r="G101" s="10"/>
      <c r="J101" s="4"/>
      <c r="K101" s="10"/>
      <c r="N101" s="4"/>
      <c r="O101" s="10"/>
    </row>
    <row r="102" spans="1:15" ht="15">
      <c r="A102" s="10"/>
      <c r="B102" s="4"/>
      <c r="C102" s="10"/>
      <c r="F102" s="4"/>
      <c r="G102" s="10"/>
      <c r="J102" s="4"/>
      <c r="K102" s="10"/>
      <c r="N102" s="4"/>
      <c r="O102" s="10"/>
    </row>
    <row r="103" spans="1:15" ht="15">
      <c r="A103" s="10"/>
      <c r="B103" s="4"/>
      <c r="C103" s="10"/>
      <c r="F103" s="4"/>
      <c r="G103" s="10"/>
      <c r="J103" s="4"/>
      <c r="K103" s="10"/>
      <c r="N103" s="4"/>
      <c r="O103" s="10"/>
    </row>
    <row r="104" spans="1:15" ht="15">
      <c r="A104" s="10"/>
      <c r="B104" s="4"/>
      <c r="C104" s="10"/>
      <c r="F104" s="4"/>
      <c r="G104" s="10"/>
      <c r="J104" s="4"/>
      <c r="K104" s="10"/>
      <c r="N104" s="4"/>
      <c r="O104" s="10"/>
    </row>
    <row r="105" spans="1:15" ht="15">
      <c r="A105" s="10"/>
      <c r="B105" s="4"/>
      <c r="C105" s="10"/>
      <c r="F105" s="4"/>
      <c r="G105" s="10"/>
      <c r="J105" s="4"/>
      <c r="K105" s="10"/>
      <c r="N105" s="4"/>
      <c r="O105" s="10"/>
    </row>
    <row r="106" spans="1:15" ht="21.75" customHeight="1">
      <c r="A106" s="10"/>
      <c r="B106" s="7"/>
      <c r="C106" s="10"/>
      <c r="F106" s="7"/>
      <c r="G106" s="10"/>
      <c r="J106" s="7"/>
      <c r="K106" s="10"/>
      <c r="N106" s="7"/>
      <c r="O106" s="10"/>
    </row>
    <row r="107" spans="1:16" ht="15">
      <c r="A107" s="10"/>
      <c r="B107" s="8" t="b">
        <f>IF(B106="DON JUAN TENORIO","¡CORRECTO")</f>
        <v>0</v>
      </c>
      <c r="C107" s="10"/>
      <c r="D107" s="9"/>
      <c r="E107" s="9"/>
      <c r="F107" s="8" t="b">
        <f>IF(F106="LUTE","¡CORRECTO")</f>
        <v>0</v>
      </c>
      <c r="G107" s="10"/>
      <c r="H107" s="9"/>
      <c r="I107" s="9"/>
      <c r="J107" s="8" t="b">
        <f>IF(J106="JULIO CÉSAR","¡CORRECTO")</f>
        <v>0</v>
      </c>
      <c r="K107" s="10"/>
      <c r="L107" s="9"/>
      <c r="M107" s="9"/>
      <c r="N107" s="8" t="b">
        <f>IF(N106="TEMPRANILLO","¡CORRECTO")</f>
        <v>0</v>
      </c>
      <c r="O107" s="10"/>
      <c r="P107" s="1">
        <f>COUNTIF(B107:N107,"¡CORRECTO")</f>
        <v>0</v>
      </c>
    </row>
    <row r="108" spans="1:15" ht="15">
      <c r="A108" s="10"/>
      <c r="B108" s="11"/>
      <c r="C108" s="10"/>
      <c r="D108" s="11"/>
      <c r="E108" s="11"/>
      <c r="F108" s="11"/>
      <c r="G108" s="10"/>
      <c r="H108" s="11"/>
      <c r="I108" s="11"/>
      <c r="J108" s="11"/>
      <c r="K108" s="10"/>
      <c r="L108" s="11"/>
      <c r="M108" s="11"/>
      <c r="N108" s="11"/>
      <c r="O108" s="10"/>
    </row>
    <row r="109" spans="1:15" ht="15">
      <c r="A109" s="10"/>
      <c r="B109" s="3">
        <v>29</v>
      </c>
      <c r="C109" s="10"/>
      <c r="F109" s="3">
        <v>30</v>
      </c>
      <c r="G109" s="10"/>
      <c r="J109" s="3">
        <v>31</v>
      </c>
      <c r="K109" s="10"/>
      <c r="N109" s="3">
        <v>32</v>
      </c>
      <c r="O109" s="10"/>
    </row>
    <row r="110" spans="1:15" ht="15">
      <c r="A110" s="10"/>
      <c r="B110" s="4"/>
      <c r="C110" s="10"/>
      <c r="F110" s="4"/>
      <c r="G110" s="10"/>
      <c r="J110" s="4"/>
      <c r="K110" s="10"/>
      <c r="N110" s="4"/>
      <c r="O110" s="10"/>
    </row>
    <row r="111" spans="1:15" ht="15">
      <c r="A111" s="10"/>
      <c r="B111" s="4"/>
      <c r="C111" s="10"/>
      <c r="F111" s="4"/>
      <c r="G111" s="10"/>
      <c r="J111" s="4"/>
      <c r="K111" s="10"/>
      <c r="N111" s="4"/>
      <c r="O111" s="10"/>
    </row>
    <row r="112" spans="1:15" ht="15">
      <c r="A112" s="10"/>
      <c r="B112" s="4"/>
      <c r="C112" s="10"/>
      <c r="F112" s="4"/>
      <c r="G112" s="10"/>
      <c r="J112" s="4"/>
      <c r="K112" s="10"/>
      <c r="N112" s="4"/>
      <c r="O112" s="10"/>
    </row>
    <row r="113" spans="1:15" ht="15">
      <c r="A113" s="10"/>
      <c r="B113" s="4"/>
      <c r="C113" s="10"/>
      <c r="F113" s="4"/>
      <c r="G113" s="10"/>
      <c r="J113" s="4"/>
      <c r="K113" s="10"/>
      <c r="N113" s="4"/>
      <c r="O113" s="10"/>
    </row>
    <row r="114" spans="1:15" ht="15">
      <c r="A114" s="10"/>
      <c r="B114" s="4"/>
      <c r="C114" s="10"/>
      <c r="F114" s="4"/>
      <c r="G114" s="10"/>
      <c r="J114" s="4"/>
      <c r="K114" s="10"/>
      <c r="N114" s="4"/>
      <c r="O114" s="10"/>
    </row>
    <row r="115" spans="1:15" ht="15">
      <c r="A115" s="10"/>
      <c r="B115" s="4"/>
      <c r="C115" s="10"/>
      <c r="F115" s="4"/>
      <c r="G115" s="10"/>
      <c r="J115" s="4"/>
      <c r="K115" s="10"/>
      <c r="N115" s="4"/>
      <c r="O115" s="10"/>
    </row>
    <row r="116" spans="1:15" ht="15">
      <c r="A116" s="10"/>
      <c r="B116" s="4"/>
      <c r="C116" s="10"/>
      <c r="F116" s="4"/>
      <c r="G116" s="10"/>
      <c r="J116" s="4"/>
      <c r="K116" s="10"/>
      <c r="N116" s="4"/>
      <c r="O116" s="10"/>
    </row>
    <row r="117" spans="1:15" ht="15">
      <c r="A117" s="10"/>
      <c r="B117" s="4"/>
      <c r="C117" s="10"/>
      <c r="F117" s="4"/>
      <c r="G117" s="10"/>
      <c r="J117" s="4"/>
      <c r="K117" s="10"/>
      <c r="N117" s="4"/>
      <c r="O117" s="10"/>
    </row>
    <row r="118" spans="1:15" ht="15">
      <c r="A118" s="10"/>
      <c r="B118" s="4"/>
      <c r="C118" s="10"/>
      <c r="F118" s="4"/>
      <c r="G118" s="10"/>
      <c r="J118" s="4"/>
      <c r="K118" s="10"/>
      <c r="N118" s="4"/>
      <c r="O118" s="10"/>
    </row>
    <row r="119" spans="1:15" ht="15">
      <c r="A119" s="10"/>
      <c r="B119" s="4"/>
      <c r="C119" s="10"/>
      <c r="F119" s="4"/>
      <c r="G119" s="10"/>
      <c r="J119" s="4"/>
      <c r="K119" s="10"/>
      <c r="N119" s="4"/>
      <c r="O119" s="10"/>
    </row>
    <row r="120" spans="1:15" ht="22.5" customHeight="1">
      <c r="A120" s="10"/>
      <c r="B120" s="7"/>
      <c r="C120" s="10"/>
      <c r="F120" s="7"/>
      <c r="G120" s="10"/>
      <c r="J120" s="7"/>
      <c r="K120" s="10"/>
      <c r="N120" s="7"/>
      <c r="O120" s="10"/>
    </row>
    <row r="121" spans="1:16" ht="15">
      <c r="A121" s="10"/>
      <c r="B121" s="8" t="b">
        <f>IF(B120="NOÉ","¡CORRECTO")</f>
        <v>0</v>
      </c>
      <c r="C121" s="10"/>
      <c r="D121" s="9"/>
      <c r="E121" s="9"/>
      <c r="F121" s="8" t="b">
        <f>IF(F120="SAN JORGE","¡CORRECTO")</f>
        <v>0</v>
      </c>
      <c r="G121" s="10"/>
      <c r="H121" s="9"/>
      <c r="I121" s="9"/>
      <c r="J121" s="8" t="b">
        <f>IF(J120="MATA HARI","¡CORRECTO")</f>
        <v>0</v>
      </c>
      <c r="K121" s="10"/>
      <c r="L121" s="9"/>
      <c r="M121" s="9"/>
      <c r="N121" s="8" t="b">
        <f>IF(N120="CARLOS V","¡CORRECTO")</f>
        <v>0</v>
      </c>
      <c r="O121" s="10"/>
      <c r="P121" s="1">
        <f>COUNTIF(B121:N121,"¡CORRECTO")</f>
        <v>0</v>
      </c>
    </row>
    <row r="122" spans="1:15" ht="15">
      <c r="A122" s="10"/>
      <c r="B122" s="11"/>
      <c r="C122" s="10"/>
      <c r="D122" s="11"/>
      <c r="E122" s="11"/>
      <c r="F122" s="11"/>
      <c r="G122" s="10"/>
      <c r="H122" s="11"/>
      <c r="I122" s="11"/>
      <c r="J122" s="11"/>
      <c r="K122" s="10"/>
      <c r="L122" s="11"/>
      <c r="M122" s="11"/>
      <c r="N122" s="11"/>
      <c r="O122" s="10"/>
    </row>
    <row r="123" spans="1:15" ht="15">
      <c r="A123" s="10"/>
      <c r="B123" s="3">
        <v>33</v>
      </c>
      <c r="C123" s="10"/>
      <c r="F123" s="3">
        <v>34</v>
      </c>
      <c r="G123" s="10"/>
      <c r="J123" s="3">
        <v>35</v>
      </c>
      <c r="K123" s="10"/>
      <c r="N123" s="3">
        <v>36</v>
      </c>
      <c r="O123" s="10"/>
    </row>
    <row r="124" spans="1:15" ht="15">
      <c r="A124" s="10"/>
      <c r="B124" s="4"/>
      <c r="C124" s="10"/>
      <c r="F124" s="4"/>
      <c r="G124" s="10"/>
      <c r="J124" s="4"/>
      <c r="K124" s="10"/>
      <c r="N124" s="4"/>
      <c r="O124" s="10"/>
    </row>
    <row r="125" spans="1:15" ht="15">
      <c r="A125" s="10"/>
      <c r="B125" s="4"/>
      <c r="C125" s="10"/>
      <c r="F125" s="4"/>
      <c r="G125" s="10"/>
      <c r="J125" s="4"/>
      <c r="K125" s="10"/>
      <c r="N125" s="4"/>
      <c r="O125" s="10"/>
    </row>
    <row r="126" spans="1:15" ht="15">
      <c r="A126" s="10"/>
      <c r="B126" s="4"/>
      <c r="C126" s="10"/>
      <c r="F126" s="4"/>
      <c r="G126" s="10"/>
      <c r="J126" s="4"/>
      <c r="K126" s="10"/>
      <c r="N126" s="4"/>
      <c r="O126" s="10"/>
    </row>
    <row r="127" spans="1:15" ht="15">
      <c r="A127" s="10"/>
      <c r="B127" s="4"/>
      <c r="C127" s="10"/>
      <c r="F127" s="4"/>
      <c r="G127" s="10"/>
      <c r="J127" s="4"/>
      <c r="K127" s="10"/>
      <c r="N127" s="4"/>
      <c r="O127" s="10"/>
    </row>
    <row r="128" spans="1:15" ht="15">
      <c r="A128" s="10"/>
      <c r="B128" s="4"/>
      <c r="C128" s="10"/>
      <c r="F128" s="4"/>
      <c r="G128" s="10"/>
      <c r="J128" s="4"/>
      <c r="K128" s="10"/>
      <c r="N128" s="4"/>
      <c r="O128" s="10"/>
    </row>
    <row r="129" spans="1:15" ht="15">
      <c r="A129" s="10"/>
      <c r="B129" s="4"/>
      <c r="C129" s="10"/>
      <c r="F129" s="4"/>
      <c r="G129" s="10"/>
      <c r="J129" s="4"/>
      <c r="K129" s="10"/>
      <c r="N129" s="4"/>
      <c r="O129" s="10"/>
    </row>
    <row r="130" spans="1:15" ht="15">
      <c r="A130" s="10"/>
      <c r="B130" s="4"/>
      <c r="C130" s="10"/>
      <c r="F130" s="4"/>
      <c r="G130" s="10"/>
      <c r="J130" s="4"/>
      <c r="K130" s="10"/>
      <c r="N130" s="4"/>
      <c r="O130" s="10"/>
    </row>
    <row r="131" spans="1:15" ht="15">
      <c r="A131" s="10"/>
      <c r="B131" s="4"/>
      <c r="C131" s="10"/>
      <c r="F131" s="4"/>
      <c r="G131" s="10"/>
      <c r="J131" s="4"/>
      <c r="K131" s="10"/>
      <c r="N131" s="4"/>
      <c r="O131" s="10"/>
    </row>
    <row r="132" spans="1:15" ht="15">
      <c r="A132" s="10"/>
      <c r="B132" s="4"/>
      <c r="C132" s="10"/>
      <c r="F132" s="4"/>
      <c r="G132" s="10"/>
      <c r="J132" s="4"/>
      <c r="K132" s="10"/>
      <c r="N132" s="4"/>
      <c r="O132" s="10"/>
    </row>
    <row r="133" spans="1:15" ht="15">
      <c r="A133" s="10"/>
      <c r="B133" s="4"/>
      <c r="C133" s="10"/>
      <c r="F133" s="4"/>
      <c r="G133" s="10"/>
      <c r="J133" s="4"/>
      <c r="K133" s="10"/>
      <c r="N133" s="4"/>
      <c r="O133" s="10"/>
    </row>
    <row r="134" spans="1:15" ht="24" customHeight="1">
      <c r="A134" s="10"/>
      <c r="B134" s="7"/>
      <c r="C134" s="10"/>
      <c r="F134" s="7"/>
      <c r="G134" s="10"/>
      <c r="J134" s="7"/>
      <c r="K134" s="10"/>
      <c r="N134" s="7"/>
      <c r="O134" s="10"/>
    </row>
    <row r="135" spans="1:16" ht="15">
      <c r="A135" s="10"/>
      <c r="B135" s="8" t="b">
        <f>IF(B134="ATILA","¡CORRECTO")</f>
        <v>0</v>
      </c>
      <c r="C135" s="10"/>
      <c r="D135" s="9"/>
      <c r="E135" s="9"/>
      <c r="F135" s="8" t="b">
        <f>IF(F134="TORO SENTADO","¡CORRECTO")</f>
        <v>0</v>
      </c>
      <c r="G135" s="10"/>
      <c r="H135" s="9"/>
      <c r="I135" s="9"/>
      <c r="J135" s="8" t="b">
        <f>IF(J134="MARCO POLO","¡CORRECTO")</f>
        <v>0</v>
      </c>
      <c r="K135" s="10"/>
      <c r="L135" s="9"/>
      <c r="M135" s="9"/>
      <c r="N135" s="8" t="b">
        <f>IF(N134="ALEJANDRO MAGNO","¡CORRECTO")</f>
        <v>0</v>
      </c>
      <c r="O135" s="10"/>
      <c r="P135" s="1">
        <f>COUNTIF(B135:N135,"¡CORRECTO")</f>
        <v>0</v>
      </c>
    </row>
    <row r="136" spans="1:15" ht="15">
      <c r="A136" s="10"/>
      <c r="B136" s="11"/>
      <c r="C136" s="10"/>
      <c r="D136" s="11"/>
      <c r="E136" s="11"/>
      <c r="F136" s="11"/>
      <c r="G136" s="10"/>
      <c r="H136" s="11"/>
      <c r="I136" s="11"/>
      <c r="J136" s="11"/>
      <c r="K136" s="10"/>
      <c r="L136" s="11"/>
      <c r="M136" s="11"/>
      <c r="N136" s="11"/>
      <c r="O136" s="10"/>
    </row>
    <row r="137" spans="1:15" ht="15">
      <c r="A137" s="10"/>
      <c r="B137" s="3">
        <v>37</v>
      </c>
      <c r="C137" s="10"/>
      <c r="F137" s="3">
        <v>38</v>
      </c>
      <c r="G137" s="10"/>
      <c r="J137" s="3">
        <v>39</v>
      </c>
      <c r="K137" s="10"/>
      <c r="N137" s="3">
        <v>40</v>
      </c>
      <c r="O137" s="10"/>
    </row>
    <row r="138" spans="1:15" ht="15">
      <c r="A138" s="10"/>
      <c r="B138" s="4"/>
      <c r="C138" s="10"/>
      <c r="F138" s="4"/>
      <c r="G138" s="10"/>
      <c r="J138" s="4"/>
      <c r="K138" s="10"/>
      <c r="N138" s="4"/>
      <c r="O138" s="10"/>
    </row>
    <row r="139" spans="1:15" ht="15">
      <c r="A139" s="10"/>
      <c r="B139" s="4"/>
      <c r="C139" s="10"/>
      <c r="F139" s="4"/>
      <c r="G139" s="10"/>
      <c r="J139" s="4"/>
      <c r="K139" s="10"/>
      <c r="N139" s="4"/>
      <c r="O139" s="10"/>
    </row>
    <row r="140" spans="1:15" ht="15">
      <c r="A140" s="10"/>
      <c r="B140" s="4"/>
      <c r="C140" s="10"/>
      <c r="F140" s="4"/>
      <c r="G140" s="10"/>
      <c r="J140" s="4"/>
      <c r="K140" s="10"/>
      <c r="N140" s="4"/>
      <c r="O140" s="10"/>
    </row>
    <row r="141" spans="1:15" ht="15">
      <c r="A141" s="10"/>
      <c r="B141" s="4"/>
      <c r="C141" s="10"/>
      <c r="F141" s="4"/>
      <c r="G141" s="10"/>
      <c r="J141" s="4"/>
      <c r="K141" s="10"/>
      <c r="N141" s="4"/>
      <c r="O141" s="10"/>
    </row>
    <row r="142" spans="1:15" ht="15">
      <c r="A142" s="10"/>
      <c r="B142" s="4"/>
      <c r="C142" s="10"/>
      <c r="F142" s="4"/>
      <c r="G142" s="10"/>
      <c r="J142" s="4"/>
      <c r="K142" s="10"/>
      <c r="N142" s="4"/>
      <c r="O142" s="10"/>
    </row>
    <row r="143" spans="1:15" ht="15">
      <c r="A143" s="10"/>
      <c r="B143" s="4"/>
      <c r="C143" s="10"/>
      <c r="F143" s="4"/>
      <c r="G143" s="10"/>
      <c r="J143" s="4"/>
      <c r="K143" s="10"/>
      <c r="N143" s="4"/>
      <c r="O143" s="10"/>
    </row>
    <row r="144" spans="1:15" ht="15">
      <c r="A144" s="10"/>
      <c r="B144" s="4"/>
      <c r="C144" s="10"/>
      <c r="F144" s="4"/>
      <c r="G144" s="10"/>
      <c r="J144" s="4"/>
      <c r="K144" s="10"/>
      <c r="N144" s="4"/>
      <c r="O144" s="10"/>
    </row>
    <row r="145" spans="1:15" ht="15">
      <c r="A145" s="10"/>
      <c r="B145" s="4"/>
      <c r="C145" s="10"/>
      <c r="F145" s="4"/>
      <c r="G145" s="10"/>
      <c r="J145" s="4"/>
      <c r="K145" s="10"/>
      <c r="N145" s="4"/>
      <c r="O145" s="10"/>
    </row>
    <row r="146" spans="1:15" ht="15">
      <c r="A146" s="10"/>
      <c r="B146" s="4"/>
      <c r="C146" s="10"/>
      <c r="F146" s="4"/>
      <c r="G146" s="10"/>
      <c r="J146" s="4"/>
      <c r="K146" s="10"/>
      <c r="N146" s="4"/>
      <c r="O146" s="10"/>
    </row>
    <row r="147" spans="1:15" ht="15">
      <c r="A147" s="10"/>
      <c r="B147" s="4"/>
      <c r="C147" s="10"/>
      <c r="F147" s="4"/>
      <c r="G147" s="10"/>
      <c r="J147" s="4"/>
      <c r="K147" s="10"/>
      <c r="N147" s="4"/>
      <c r="O147" s="10"/>
    </row>
    <row r="148" spans="1:15" ht="21.75" customHeight="1">
      <c r="A148" s="10"/>
      <c r="B148" s="7"/>
      <c r="C148" s="10"/>
      <c r="F148" s="7"/>
      <c r="G148" s="10"/>
      <c r="J148" s="7"/>
      <c r="K148" s="10"/>
      <c r="N148" s="7"/>
      <c r="O148" s="10"/>
    </row>
    <row r="149" spans="1:16" ht="15">
      <c r="A149" s="10"/>
      <c r="B149" s="8" t="b">
        <f>IF(B148="SALADINO","¡CORRECTO")</f>
        <v>0</v>
      </c>
      <c r="C149" s="10"/>
      <c r="D149" s="9"/>
      <c r="E149" s="9"/>
      <c r="F149" s="8" t="b">
        <f>IF(F148="ZAPATA","¡CORRECTO")</f>
        <v>0</v>
      </c>
      <c r="G149" s="10"/>
      <c r="H149" s="9"/>
      <c r="I149" s="9"/>
      <c r="J149" s="8" t="b">
        <f>IF(J148="PIZARRO","¡CORRECTO")</f>
        <v>0</v>
      </c>
      <c r="K149" s="10"/>
      <c r="L149" s="9"/>
      <c r="M149" s="9"/>
      <c r="N149" s="8" t="b">
        <f>IF(N148="REYES CATÓLICOS","¡CORRECTO")</f>
        <v>0</v>
      </c>
      <c r="O149" s="10"/>
      <c r="P149" s="1">
        <f>COUNTIF(B149:N149,"¡CORRECTO")</f>
        <v>0</v>
      </c>
    </row>
    <row r="150" spans="1:15" ht="15">
      <c r="A150" s="10"/>
      <c r="B150" s="11"/>
      <c r="C150" s="10"/>
      <c r="D150" s="11"/>
      <c r="E150" s="11"/>
      <c r="F150" s="11"/>
      <c r="G150" s="10"/>
      <c r="H150" s="11"/>
      <c r="I150" s="11"/>
      <c r="J150" s="11"/>
      <c r="K150" s="10"/>
      <c r="L150" s="11"/>
      <c r="M150" s="11"/>
      <c r="N150" s="11"/>
      <c r="O150" s="10"/>
    </row>
    <row r="151" spans="1:15" ht="15">
      <c r="A151" s="10"/>
      <c r="B151" s="3">
        <v>41</v>
      </c>
      <c r="C151" s="10"/>
      <c r="F151" s="3">
        <v>42</v>
      </c>
      <c r="G151" s="10"/>
      <c r="J151" s="3">
        <v>43</v>
      </c>
      <c r="K151" s="10"/>
      <c r="N151" s="3">
        <v>44</v>
      </c>
      <c r="O151" s="10"/>
    </row>
    <row r="152" spans="1:15" ht="15">
      <c r="A152" s="10"/>
      <c r="B152" s="4"/>
      <c r="C152" s="10"/>
      <c r="F152" s="4"/>
      <c r="G152" s="10"/>
      <c r="J152" s="4"/>
      <c r="K152" s="10"/>
      <c r="N152" s="4"/>
      <c r="O152" s="10"/>
    </row>
    <row r="153" spans="1:15" ht="15">
      <c r="A153" s="10"/>
      <c r="B153" s="4"/>
      <c r="C153" s="10"/>
      <c r="F153" s="4"/>
      <c r="G153" s="10"/>
      <c r="J153" s="4"/>
      <c r="K153" s="10"/>
      <c r="N153" s="4"/>
      <c r="O153" s="10"/>
    </row>
    <row r="154" spans="1:15" ht="15">
      <c r="A154" s="10"/>
      <c r="B154" s="4"/>
      <c r="C154" s="10"/>
      <c r="F154" s="4"/>
      <c r="G154" s="10"/>
      <c r="J154" s="4"/>
      <c r="K154" s="10"/>
      <c r="N154" s="4"/>
      <c r="O154" s="10"/>
    </row>
    <row r="155" spans="1:15" ht="15">
      <c r="A155" s="10"/>
      <c r="B155" s="4"/>
      <c r="C155" s="10"/>
      <c r="F155" s="4"/>
      <c r="G155" s="10"/>
      <c r="J155" s="4"/>
      <c r="K155" s="10"/>
      <c r="N155" s="4"/>
      <c r="O155" s="10"/>
    </row>
    <row r="156" spans="1:15" ht="15">
      <c r="A156" s="10"/>
      <c r="B156" s="4"/>
      <c r="C156" s="10"/>
      <c r="F156" s="4"/>
      <c r="G156" s="10"/>
      <c r="J156" s="4"/>
      <c r="K156" s="10"/>
      <c r="N156" s="4"/>
      <c r="O156" s="10"/>
    </row>
    <row r="157" spans="1:15" ht="15">
      <c r="A157" s="10"/>
      <c r="B157" s="4"/>
      <c r="C157" s="10"/>
      <c r="F157" s="4"/>
      <c r="G157" s="10"/>
      <c r="J157" s="4"/>
      <c r="K157" s="10"/>
      <c r="N157" s="4"/>
      <c r="O157" s="10"/>
    </row>
    <row r="158" spans="1:15" ht="15">
      <c r="A158" s="10"/>
      <c r="B158" s="4"/>
      <c r="C158" s="10"/>
      <c r="F158" s="4"/>
      <c r="G158" s="10"/>
      <c r="J158" s="4"/>
      <c r="K158" s="10"/>
      <c r="N158" s="4"/>
      <c r="O158" s="10"/>
    </row>
    <row r="159" spans="1:15" ht="15">
      <c r="A159" s="10"/>
      <c r="B159" s="4"/>
      <c r="C159" s="10"/>
      <c r="F159" s="4"/>
      <c r="G159" s="10"/>
      <c r="J159" s="4"/>
      <c r="K159" s="10"/>
      <c r="N159" s="4"/>
      <c r="O159" s="10"/>
    </row>
    <row r="160" spans="1:15" ht="15">
      <c r="A160" s="10"/>
      <c r="B160" s="4"/>
      <c r="C160" s="10"/>
      <c r="F160" s="4"/>
      <c r="G160" s="10"/>
      <c r="J160" s="4"/>
      <c r="K160" s="10"/>
      <c r="N160" s="4"/>
      <c r="O160" s="10"/>
    </row>
    <row r="161" spans="1:15" ht="15">
      <c r="A161" s="10"/>
      <c r="B161" s="4"/>
      <c r="C161" s="10"/>
      <c r="F161" s="4"/>
      <c r="G161" s="10"/>
      <c r="J161" s="4"/>
      <c r="K161" s="10"/>
      <c r="N161" s="4"/>
      <c r="O161" s="10"/>
    </row>
    <row r="162" spans="1:15" ht="21.75" customHeight="1">
      <c r="A162" s="10"/>
      <c r="B162" s="7"/>
      <c r="C162" s="10"/>
      <c r="F162" s="7"/>
      <c r="G162" s="10"/>
      <c r="J162" s="7"/>
      <c r="K162" s="10"/>
      <c r="N162" s="7"/>
      <c r="O162" s="10"/>
    </row>
    <row r="163" spans="1:16" ht="15">
      <c r="A163" s="10"/>
      <c r="B163" s="8" t="b">
        <f>IF(B162="BILLY EL NIÑO","¡CORRECTO")</f>
        <v>0</v>
      </c>
      <c r="C163" s="10"/>
      <c r="D163" s="9"/>
      <c r="E163" s="9"/>
      <c r="F163" s="8" t="b">
        <f>IF(F162="WILLIAM WALLACE","¡CORRECTO")</f>
        <v>0</v>
      </c>
      <c r="G163" s="10"/>
      <c r="H163" s="9"/>
      <c r="I163" s="9"/>
      <c r="J163" s="8" t="b">
        <f>IF(J162="ANÍBAL","¡CORRECTO")</f>
        <v>0</v>
      </c>
      <c r="K163" s="10"/>
      <c r="L163" s="9"/>
      <c r="M163" s="9"/>
      <c r="N163" s="8" t="b">
        <f>IF(N162="APÓSTOL SANTIAGO","¡CORRECTO")</f>
        <v>0</v>
      </c>
      <c r="O163" s="10"/>
      <c r="P163" s="1">
        <f>COUNTIF(B163:N163,"¡CORRECTO")</f>
        <v>0</v>
      </c>
    </row>
    <row r="164" spans="1:15" ht="15">
      <c r="A164" s="10"/>
      <c r="B164" s="11"/>
      <c r="C164" s="10"/>
      <c r="D164" s="11"/>
      <c r="E164" s="11"/>
      <c r="F164" s="11"/>
      <c r="G164" s="10"/>
      <c r="H164" s="11"/>
      <c r="I164" s="11"/>
      <c r="J164" s="11"/>
      <c r="K164" s="10"/>
      <c r="L164" s="11"/>
      <c r="M164" s="11"/>
      <c r="N164" s="11"/>
      <c r="O164" s="10"/>
    </row>
    <row r="165" spans="1:15" ht="15">
      <c r="A165" s="10"/>
      <c r="B165" s="3">
        <v>45</v>
      </c>
      <c r="C165" s="10"/>
      <c r="F165" s="3">
        <v>46</v>
      </c>
      <c r="G165" s="10"/>
      <c r="J165" s="3">
        <v>47</v>
      </c>
      <c r="K165" s="10"/>
      <c r="N165" s="3">
        <v>48</v>
      </c>
      <c r="O165" s="10"/>
    </row>
    <row r="166" spans="1:15" ht="15">
      <c r="A166" s="10"/>
      <c r="B166" s="4"/>
      <c r="C166" s="10"/>
      <c r="F166" s="4"/>
      <c r="G166" s="10"/>
      <c r="J166" s="4"/>
      <c r="K166" s="10"/>
      <c r="N166" s="4"/>
      <c r="O166" s="10"/>
    </row>
    <row r="167" spans="1:15" ht="15">
      <c r="A167" s="10"/>
      <c r="B167" s="4"/>
      <c r="C167" s="10"/>
      <c r="F167" s="4"/>
      <c r="G167" s="10"/>
      <c r="J167" s="4"/>
      <c r="K167" s="10"/>
      <c r="N167" s="4"/>
      <c r="O167" s="10"/>
    </row>
    <row r="168" spans="1:15" ht="15">
      <c r="A168" s="10"/>
      <c r="B168" s="4"/>
      <c r="C168" s="10"/>
      <c r="F168" s="4"/>
      <c r="G168" s="10"/>
      <c r="J168" s="4"/>
      <c r="K168" s="10"/>
      <c r="N168" s="4"/>
      <c r="O168" s="10"/>
    </row>
    <row r="169" spans="1:15" ht="15">
      <c r="A169" s="10"/>
      <c r="B169" s="4"/>
      <c r="C169" s="10"/>
      <c r="F169" s="4"/>
      <c r="G169" s="10"/>
      <c r="J169" s="4"/>
      <c r="K169" s="10"/>
      <c r="N169" s="4"/>
      <c r="O169" s="10"/>
    </row>
    <row r="170" spans="1:15" ht="15">
      <c r="A170" s="10"/>
      <c r="B170" s="4"/>
      <c r="C170" s="10"/>
      <c r="F170" s="4"/>
      <c r="G170" s="10"/>
      <c r="J170" s="4"/>
      <c r="K170" s="10"/>
      <c r="N170" s="4"/>
      <c r="O170" s="10"/>
    </row>
    <row r="171" spans="1:15" ht="15">
      <c r="A171" s="10"/>
      <c r="B171" s="4"/>
      <c r="C171" s="10"/>
      <c r="F171" s="4"/>
      <c r="G171" s="10"/>
      <c r="J171" s="4"/>
      <c r="K171" s="10"/>
      <c r="N171" s="4"/>
      <c r="O171" s="10"/>
    </row>
    <row r="172" spans="1:15" ht="15">
      <c r="A172" s="10"/>
      <c r="B172" s="4"/>
      <c r="C172" s="10"/>
      <c r="F172" s="4"/>
      <c r="G172" s="10"/>
      <c r="J172" s="4"/>
      <c r="K172" s="10"/>
      <c r="N172" s="4"/>
      <c r="O172" s="10"/>
    </row>
    <row r="173" spans="1:15" ht="15">
      <c r="A173" s="10"/>
      <c r="B173" s="4"/>
      <c r="C173" s="10"/>
      <c r="F173" s="4"/>
      <c r="G173" s="10"/>
      <c r="J173" s="4"/>
      <c r="K173" s="10"/>
      <c r="N173" s="4"/>
      <c r="O173" s="10"/>
    </row>
    <row r="174" spans="1:15" ht="15">
      <c r="A174" s="10"/>
      <c r="B174" s="4"/>
      <c r="C174" s="10"/>
      <c r="F174" s="4"/>
      <c r="G174" s="10"/>
      <c r="J174" s="4"/>
      <c r="K174" s="10"/>
      <c r="N174" s="4"/>
      <c r="O174" s="10"/>
    </row>
    <row r="175" spans="1:15" ht="15">
      <c r="A175" s="10"/>
      <c r="B175" s="4"/>
      <c r="C175" s="10"/>
      <c r="F175" s="4"/>
      <c r="G175" s="10"/>
      <c r="J175" s="4"/>
      <c r="K175" s="10"/>
      <c r="N175" s="4"/>
      <c r="O175" s="10"/>
    </row>
    <row r="176" spans="1:15" ht="24" customHeight="1">
      <c r="A176" s="10"/>
      <c r="B176" s="7"/>
      <c r="C176" s="10"/>
      <c r="F176" s="7"/>
      <c r="G176" s="10"/>
      <c r="J176" s="7"/>
      <c r="K176" s="10"/>
      <c r="N176" s="7"/>
      <c r="O176" s="10"/>
    </row>
    <row r="177" spans="1:16" ht="15">
      <c r="A177" s="10"/>
      <c r="B177" s="8" t="b">
        <f>IF(B176="HERNÁN CORTÉS","¡CORRECTO")</f>
        <v>0</v>
      </c>
      <c r="C177" s="10"/>
      <c r="D177" s="9"/>
      <c r="E177" s="9"/>
      <c r="F177" s="8" t="b">
        <f>IF(F176="MOCTEZUMA","¡CORRECTO")</f>
        <v>0</v>
      </c>
      <c r="G177" s="10"/>
      <c r="H177" s="9"/>
      <c r="I177" s="9"/>
      <c r="J177" s="8" t="b">
        <f>IF(J176="RICARDO CORAZÓN DE LEÓN","¡CORRECTO")</f>
        <v>0</v>
      </c>
      <c r="K177" s="10"/>
      <c r="L177" s="9"/>
      <c r="M177" s="9"/>
      <c r="N177" s="8" t="b">
        <f>IF(N176="CASANOVA","¡CORRECTO")</f>
        <v>0</v>
      </c>
      <c r="O177" s="10"/>
      <c r="P177" s="1">
        <f>COUNTIF(B177:N177,"¡CORRECTO")</f>
        <v>0</v>
      </c>
    </row>
    <row r="178" spans="1:15" ht="15">
      <c r="A178" s="10"/>
      <c r="B178" s="11"/>
      <c r="C178" s="10"/>
      <c r="D178" s="11"/>
      <c r="E178" s="11"/>
      <c r="F178" s="11"/>
      <c r="G178" s="10"/>
      <c r="H178" s="11"/>
      <c r="I178" s="11"/>
      <c r="J178" s="11"/>
      <c r="K178" s="10"/>
      <c r="L178" s="11"/>
      <c r="M178" s="11"/>
      <c r="N178" s="11"/>
      <c r="O178" s="10"/>
    </row>
    <row r="179" spans="1:15" ht="15">
      <c r="A179" s="10"/>
      <c r="B179" s="3">
        <v>49</v>
      </c>
      <c r="C179" s="10"/>
      <c r="F179" s="3">
        <v>50</v>
      </c>
      <c r="G179" s="10"/>
      <c r="J179" s="3">
        <v>51</v>
      </c>
      <c r="K179" s="10"/>
      <c r="N179" s="3">
        <v>52</v>
      </c>
      <c r="O179" s="10"/>
    </row>
    <row r="180" spans="1:15" ht="15">
      <c r="A180" s="10"/>
      <c r="B180" s="4"/>
      <c r="C180" s="10"/>
      <c r="F180" s="4"/>
      <c r="G180" s="10"/>
      <c r="J180" s="4"/>
      <c r="K180" s="10"/>
      <c r="N180" s="4"/>
      <c r="O180" s="10"/>
    </row>
    <row r="181" spans="1:15" ht="15">
      <c r="A181" s="10"/>
      <c r="B181" s="4"/>
      <c r="C181" s="10"/>
      <c r="F181" s="4"/>
      <c r="G181" s="10"/>
      <c r="J181" s="4"/>
      <c r="K181" s="10"/>
      <c r="N181" s="4"/>
      <c r="O181" s="10"/>
    </row>
    <row r="182" spans="1:15" ht="15">
      <c r="A182" s="10"/>
      <c r="B182" s="4"/>
      <c r="C182" s="10"/>
      <c r="F182" s="4"/>
      <c r="G182" s="10"/>
      <c r="J182" s="4"/>
      <c r="K182" s="10"/>
      <c r="N182" s="4"/>
      <c r="O182" s="10"/>
    </row>
    <row r="183" spans="1:15" ht="15">
      <c r="A183" s="10"/>
      <c r="B183" s="4"/>
      <c r="C183" s="10"/>
      <c r="F183" s="4"/>
      <c r="G183" s="10"/>
      <c r="J183" s="4"/>
      <c r="K183" s="10"/>
      <c r="N183" s="4"/>
      <c r="O183" s="10"/>
    </row>
    <row r="184" spans="1:15" ht="15">
      <c r="A184" s="10"/>
      <c r="B184" s="4"/>
      <c r="C184" s="10"/>
      <c r="F184" s="4"/>
      <c r="G184" s="10"/>
      <c r="J184" s="4"/>
      <c r="K184" s="10"/>
      <c r="N184" s="4"/>
      <c r="O184" s="10"/>
    </row>
    <row r="185" spans="1:15" ht="15">
      <c r="A185" s="10"/>
      <c r="B185" s="4"/>
      <c r="C185" s="10"/>
      <c r="F185" s="4"/>
      <c r="G185" s="10"/>
      <c r="J185" s="4"/>
      <c r="K185" s="10"/>
      <c r="N185" s="4"/>
      <c r="O185" s="10"/>
    </row>
    <row r="186" spans="1:15" ht="15">
      <c r="A186" s="10"/>
      <c r="B186" s="4"/>
      <c r="C186" s="10"/>
      <c r="F186" s="4"/>
      <c r="G186" s="10"/>
      <c r="J186" s="4"/>
      <c r="K186" s="10"/>
      <c r="N186" s="4"/>
      <c r="O186" s="10"/>
    </row>
    <row r="187" spans="1:15" ht="15">
      <c r="A187" s="10"/>
      <c r="B187" s="4"/>
      <c r="C187" s="10"/>
      <c r="F187" s="4"/>
      <c r="G187" s="10"/>
      <c r="J187" s="4"/>
      <c r="K187" s="10"/>
      <c r="N187" s="4"/>
      <c r="O187" s="10"/>
    </row>
    <row r="188" spans="1:15" ht="15">
      <c r="A188" s="10"/>
      <c r="B188" s="4"/>
      <c r="C188" s="10"/>
      <c r="F188" s="4"/>
      <c r="G188" s="10"/>
      <c r="J188" s="4"/>
      <c r="K188" s="10"/>
      <c r="N188" s="4"/>
      <c r="O188" s="10"/>
    </row>
    <row r="189" spans="1:15" ht="15">
      <c r="A189" s="10"/>
      <c r="B189" s="4"/>
      <c r="C189" s="10"/>
      <c r="F189" s="4"/>
      <c r="G189" s="10"/>
      <c r="J189" s="4"/>
      <c r="K189" s="10"/>
      <c r="N189" s="4"/>
      <c r="O189" s="10"/>
    </row>
    <row r="190" spans="1:15" ht="23.25" customHeight="1">
      <c r="A190" s="10"/>
      <c r="B190" s="7"/>
      <c r="C190" s="10"/>
      <c r="F190" s="7"/>
      <c r="G190" s="10"/>
      <c r="J190" s="7"/>
      <c r="K190" s="10"/>
      <c r="N190" s="7"/>
      <c r="O190" s="10"/>
    </row>
    <row r="191" spans="1:16" ht="15">
      <c r="A191" s="10"/>
      <c r="B191" s="8" t="b">
        <f>IF(B190="MERLÍN","¡CORRECTO")</f>
        <v>0</v>
      </c>
      <c r="C191" s="10"/>
      <c r="D191" s="9"/>
      <c r="E191" s="9"/>
      <c r="F191" s="8" t="b">
        <f>IF(F190="DON PELAYO","¡CORRECTO")</f>
        <v>0</v>
      </c>
      <c r="G191" s="10"/>
      <c r="H191" s="9"/>
      <c r="I191" s="9"/>
      <c r="J191" s="8" t="b">
        <f>IF(J190="PANCHO VILLA","¡CORRECTO")</f>
        <v>0</v>
      </c>
      <c r="K191" s="10"/>
      <c r="L191" s="9"/>
      <c r="M191" s="9"/>
      <c r="N191" s="8" t="b">
        <f>IF(N190="BARBARROJA","¡CORRECTO")</f>
        <v>0</v>
      </c>
      <c r="O191" s="10"/>
      <c r="P191" s="1">
        <f>COUNTIF(B191:N191,"¡CORRECTO")</f>
        <v>0</v>
      </c>
    </row>
    <row r="192" spans="1:15" ht="15">
      <c r="A192" s="10"/>
      <c r="B192" s="11"/>
      <c r="C192" s="10"/>
      <c r="D192" s="11"/>
      <c r="E192" s="11"/>
      <c r="F192" s="11"/>
      <c r="G192" s="10"/>
      <c r="H192" s="11"/>
      <c r="I192" s="11"/>
      <c r="J192" s="11"/>
      <c r="K192" s="10"/>
      <c r="L192" s="11"/>
      <c r="M192" s="11"/>
      <c r="N192" s="11"/>
      <c r="O192" s="10"/>
    </row>
    <row r="193" spans="1:15" ht="15">
      <c r="A193" s="10"/>
      <c r="B193" s="3">
        <v>53</v>
      </c>
      <c r="C193" s="10"/>
      <c r="F193" s="3">
        <v>54</v>
      </c>
      <c r="G193" s="10"/>
      <c r="J193" s="3">
        <v>55</v>
      </c>
      <c r="K193" s="10"/>
      <c r="N193" s="3">
        <v>56</v>
      </c>
      <c r="O193" s="10"/>
    </row>
    <row r="194" spans="1:15" ht="15">
      <c r="A194" s="10"/>
      <c r="B194" s="4"/>
      <c r="C194" s="10"/>
      <c r="F194" s="4"/>
      <c r="G194" s="10"/>
      <c r="J194" s="4"/>
      <c r="K194" s="10"/>
      <c r="N194" s="4"/>
      <c r="O194" s="10"/>
    </row>
    <row r="195" spans="1:15" ht="15">
      <c r="A195" s="10"/>
      <c r="B195" s="4"/>
      <c r="C195" s="10"/>
      <c r="F195" s="4"/>
      <c r="G195" s="10"/>
      <c r="J195" s="4"/>
      <c r="K195" s="10"/>
      <c r="N195" s="4"/>
      <c r="O195" s="10"/>
    </row>
    <row r="196" spans="1:15" ht="15">
      <c r="A196" s="10"/>
      <c r="B196" s="4"/>
      <c r="C196" s="10"/>
      <c r="F196" s="4"/>
      <c r="G196" s="10"/>
      <c r="J196" s="4"/>
      <c r="K196" s="10"/>
      <c r="N196" s="4"/>
      <c r="O196" s="10"/>
    </row>
    <row r="197" spans="1:15" ht="15">
      <c r="A197" s="10"/>
      <c r="B197" s="4"/>
      <c r="C197" s="10"/>
      <c r="F197" s="4"/>
      <c r="G197" s="10"/>
      <c r="J197" s="4"/>
      <c r="K197" s="10"/>
      <c r="N197" s="4"/>
      <c r="O197" s="10"/>
    </row>
    <row r="198" spans="1:15" ht="15">
      <c r="A198" s="10"/>
      <c r="B198" s="4"/>
      <c r="C198" s="10"/>
      <c r="F198" s="4"/>
      <c r="G198" s="10"/>
      <c r="J198" s="4"/>
      <c r="K198" s="10"/>
      <c r="N198" s="4"/>
      <c r="O198" s="10"/>
    </row>
    <row r="199" spans="1:15" ht="15">
      <c r="A199" s="10"/>
      <c r="B199" s="4"/>
      <c r="C199" s="10"/>
      <c r="F199" s="4"/>
      <c r="G199" s="10"/>
      <c r="J199" s="4"/>
      <c r="K199" s="10"/>
      <c r="N199" s="4"/>
      <c r="O199" s="10"/>
    </row>
    <row r="200" spans="1:15" ht="15">
      <c r="A200" s="10"/>
      <c r="B200" s="4"/>
      <c r="C200" s="10"/>
      <c r="F200" s="4"/>
      <c r="G200" s="10"/>
      <c r="J200" s="4"/>
      <c r="K200" s="10"/>
      <c r="N200" s="4"/>
      <c r="O200" s="10"/>
    </row>
    <row r="201" spans="1:15" ht="15">
      <c r="A201" s="10"/>
      <c r="B201" s="4"/>
      <c r="C201" s="10"/>
      <c r="F201" s="4"/>
      <c r="G201" s="10"/>
      <c r="J201" s="4"/>
      <c r="K201" s="10"/>
      <c r="N201" s="4"/>
      <c r="O201" s="10"/>
    </row>
    <row r="202" spans="1:15" ht="15">
      <c r="A202" s="10"/>
      <c r="B202" s="4"/>
      <c r="C202" s="10"/>
      <c r="F202" s="4"/>
      <c r="G202" s="10"/>
      <c r="J202" s="4"/>
      <c r="K202" s="10"/>
      <c r="N202" s="4"/>
      <c r="O202" s="10"/>
    </row>
    <row r="203" spans="1:15" ht="15">
      <c r="A203" s="10"/>
      <c r="B203" s="4"/>
      <c r="C203" s="10"/>
      <c r="F203" s="4"/>
      <c r="G203" s="10"/>
      <c r="J203" s="4"/>
      <c r="K203" s="10"/>
      <c r="N203" s="4"/>
      <c r="O203" s="10"/>
    </row>
    <row r="204" spans="1:15" ht="15">
      <c r="A204" s="10"/>
      <c r="B204" s="7"/>
      <c r="C204" s="10"/>
      <c r="F204" s="7"/>
      <c r="G204" s="10"/>
      <c r="J204" s="7"/>
      <c r="K204" s="10"/>
      <c r="N204" s="7"/>
      <c r="O204" s="10"/>
    </row>
    <row r="205" spans="1:16" ht="15">
      <c r="A205" s="10"/>
      <c r="B205" s="8" t="b">
        <f>IF(B204="DAVID CROCKET","¡CORRECTO")</f>
        <v>0</v>
      </c>
      <c r="C205" s="10"/>
      <c r="D205" s="9"/>
      <c r="E205" s="9"/>
      <c r="F205" s="8" t="b">
        <f>IF(F204="FANTASMA DE LA ÓPERA","¡CORRECTO")</f>
        <v>0</v>
      </c>
      <c r="G205" s="10"/>
      <c r="H205" s="9"/>
      <c r="I205" s="9"/>
      <c r="J205" s="8" t="b">
        <f>IF(J204="D'ARTAGNAN","¡CORRECTO")</f>
        <v>0</v>
      </c>
      <c r="K205" s="10"/>
      <c r="L205" s="9"/>
      <c r="M205" s="9"/>
      <c r="N205" s="8" t="b">
        <f>IF(N204="NOSTRADAMUS","¡CORRECTO")</f>
        <v>0</v>
      </c>
      <c r="O205" s="10"/>
      <c r="P205" s="1">
        <f>COUNTIF(B205:N205,"¡CORRECTO")</f>
        <v>0</v>
      </c>
    </row>
    <row r="206" spans="1:15" ht="15">
      <c r="A206" s="10"/>
      <c r="B206" s="11"/>
      <c r="C206" s="10"/>
      <c r="D206" s="11"/>
      <c r="E206" s="11"/>
      <c r="F206" s="11"/>
      <c r="G206" s="10"/>
      <c r="H206" s="11"/>
      <c r="I206" s="11"/>
      <c r="J206" s="11"/>
      <c r="K206" s="10"/>
      <c r="L206" s="11"/>
      <c r="M206" s="11"/>
      <c r="N206" s="11"/>
      <c r="O206" s="10"/>
    </row>
    <row r="207" spans="1:15" ht="15">
      <c r="A207" s="10"/>
      <c r="B207" s="3">
        <v>57</v>
      </c>
      <c r="C207" s="10"/>
      <c r="F207" s="3">
        <v>58</v>
      </c>
      <c r="G207" s="10"/>
      <c r="J207" s="3">
        <v>59</v>
      </c>
      <c r="K207" s="10"/>
      <c r="N207" s="3">
        <v>60</v>
      </c>
      <c r="O207" s="10"/>
    </row>
    <row r="208" spans="1:15" ht="15">
      <c r="A208" s="10"/>
      <c r="B208" s="4"/>
      <c r="C208" s="10"/>
      <c r="F208" s="4"/>
      <c r="G208" s="10"/>
      <c r="J208" s="4"/>
      <c r="K208" s="10"/>
      <c r="N208" s="4"/>
      <c r="O208" s="10"/>
    </row>
    <row r="209" spans="1:15" ht="15">
      <c r="A209" s="10"/>
      <c r="B209" s="4"/>
      <c r="C209" s="10"/>
      <c r="F209" s="4"/>
      <c r="G209" s="10"/>
      <c r="J209" s="4"/>
      <c r="K209" s="10"/>
      <c r="N209" s="4"/>
      <c r="O209" s="10"/>
    </row>
    <row r="210" spans="1:15" ht="15">
      <c r="A210" s="10"/>
      <c r="B210" s="4"/>
      <c r="C210" s="10"/>
      <c r="F210" s="4"/>
      <c r="G210" s="10"/>
      <c r="J210" s="4"/>
      <c r="K210" s="10"/>
      <c r="N210" s="4"/>
      <c r="O210" s="10"/>
    </row>
    <row r="211" spans="1:15" ht="15">
      <c r="A211" s="10"/>
      <c r="B211" s="4"/>
      <c r="C211" s="10"/>
      <c r="F211" s="4"/>
      <c r="G211" s="10"/>
      <c r="J211" s="4"/>
      <c r="K211" s="10"/>
      <c r="N211" s="4"/>
      <c r="O211" s="10"/>
    </row>
    <row r="212" spans="1:15" ht="15">
      <c r="A212" s="10"/>
      <c r="B212" s="4"/>
      <c r="C212" s="10"/>
      <c r="F212" s="4"/>
      <c r="G212" s="10"/>
      <c r="J212" s="4"/>
      <c r="K212" s="10"/>
      <c r="N212" s="4"/>
      <c r="O212" s="10"/>
    </row>
    <row r="213" spans="1:15" ht="15">
      <c r="A213" s="10"/>
      <c r="B213" s="4"/>
      <c r="C213" s="10"/>
      <c r="F213" s="4"/>
      <c r="G213" s="10"/>
      <c r="J213" s="4"/>
      <c r="K213" s="10"/>
      <c r="N213" s="4"/>
      <c r="O213" s="10"/>
    </row>
    <row r="214" spans="1:15" ht="15">
      <c r="A214" s="10"/>
      <c r="B214" s="4"/>
      <c r="C214" s="10"/>
      <c r="F214" s="4"/>
      <c r="G214" s="10"/>
      <c r="J214" s="4"/>
      <c r="K214" s="10"/>
      <c r="N214" s="4"/>
      <c r="O214" s="10"/>
    </row>
    <row r="215" spans="1:15" ht="15">
      <c r="A215" s="10"/>
      <c r="B215" s="4"/>
      <c r="C215" s="10"/>
      <c r="F215" s="4"/>
      <c r="G215" s="10"/>
      <c r="J215" s="4"/>
      <c r="K215" s="10"/>
      <c r="N215" s="4"/>
      <c r="O215" s="10"/>
    </row>
    <row r="216" spans="1:15" ht="15">
      <c r="A216" s="10"/>
      <c r="B216" s="4"/>
      <c r="C216" s="10"/>
      <c r="F216" s="4"/>
      <c r="G216" s="10"/>
      <c r="J216" s="4"/>
      <c r="K216" s="10"/>
      <c r="N216" s="4"/>
      <c r="O216" s="10"/>
    </row>
    <row r="217" spans="1:15" ht="15">
      <c r="A217" s="10"/>
      <c r="B217" s="4"/>
      <c r="C217" s="10"/>
      <c r="F217" s="4"/>
      <c r="G217" s="10"/>
      <c r="J217" s="4"/>
      <c r="K217" s="10"/>
      <c r="N217" s="4"/>
      <c r="O217" s="10"/>
    </row>
    <row r="218" spans="1:15" ht="15">
      <c r="A218" s="10"/>
      <c r="B218" s="7"/>
      <c r="C218" s="10"/>
      <c r="F218" s="7"/>
      <c r="G218" s="10"/>
      <c r="J218" s="7"/>
      <c r="K218" s="10"/>
      <c r="N218" s="7"/>
      <c r="O218" s="10"/>
    </row>
    <row r="219" spans="1:16" ht="15">
      <c r="A219" s="10"/>
      <c r="B219" s="8" t="b">
        <f>IF(B218="JACK EL DESTRIPADOR","¡CORRECTO")</f>
        <v>0</v>
      </c>
      <c r="C219" s="10"/>
      <c r="D219" s="9"/>
      <c r="E219" s="9"/>
      <c r="F219" s="8" t="b">
        <f>IF(F218="SANDOKÁN","¡CORRECTO")</f>
        <v>0</v>
      </c>
      <c r="G219" s="10"/>
      <c r="H219" s="9"/>
      <c r="I219" s="9"/>
      <c r="J219" s="8" t="b">
        <f>IF(J218="JACQUES DE MOLAY","¡CORRECTO")</f>
        <v>0</v>
      </c>
      <c r="K219" s="10"/>
      <c r="L219" s="9"/>
      <c r="M219" s="9"/>
      <c r="N219" s="8" t="b">
        <f>IF(N218="JOROBADO DE NOTRE DAME","¡CORRECTO")</f>
        <v>0</v>
      </c>
      <c r="O219" s="10"/>
      <c r="P219" s="1">
        <f>COUNTIF(B219:N219,"¡CORRECTO")</f>
        <v>0</v>
      </c>
    </row>
    <row r="220" spans="1:15" ht="15.75">
      <c r="A220" s="12"/>
      <c r="B220" s="11"/>
      <c r="C220" s="10"/>
      <c r="D220" s="11"/>
      <c r="E220" s="11"/>
      <c r="F220" s="11"/>
      <c r="G220" s="10"/>
      <c r="H220" s="11"/>
      <c r="I220" s="11"/>
      <c r="J220" s="11"/>
      <c r="K220" s="10"/>
      <c r="L220" s="11"/>
      <c r="M220" s="11"/>
      <c r="N220" s="11"/>
      <c r="O220" s="10"/>
    </row>
    <row r="221" spans="1:15" ht="15.75">
      <c r="A221" s="12"/>
      <c r="B221" s="11"/>
      <c r="C221" s="10"/>
      <c r="D221" s="11"/>
      <c r="E221" s="11"/>
      <c r="F221" s="11"/>
      <c r="G221" s="10"/>
      <c r="H221" s="11"/>
      <c r="I221" s="11"/>
      <c r="J221" s="11"/>
      <c r="K221" s="10"/>
      <c r="L221" s="11"/>
      <c r="M221" s="11"/>
      <c r="N221" s="11"/>
      <c r="O221" s="10"/>
    </row>
    <row r="222" spans="4:15" ht="15.75">
      <c r="D222" s="1"/>
      <c r="E222" s="1"/>
      <c r="F222" s="1"/>
      <c r="G222" s="1"/>
      <c r="H222" s="1"/>
      <c r="L222" s="1"/>
      <c r="M222" s="1"/>
      <c r="N222" s="1"/>
      <c r="O222" s="1"/>
    </row>
  </sheetData>
  <sheetProtection password="DC49" sheet="1" objects="1" scenarios="1"/>
  <conditionalFormatting sqref="F177 B107 J23 B37 B219 J37 F23 N23 N65 B65 F51 F37 N205 F65 N51 B51 J65 B79 F79 N79 J93 F93 B93 J79 N93 J107 N37 F107 J121 B121 F121 F163 J135 F135 B135 N121 J51 B149 F149 J149 J163 B163 N135 N149 J191 B177 N107 B191 N177 N163 F191 J177 F205 J205 J219 N191 B205 N219 F219 B23">
    <cfRule type="cellIs" priority="1" dxfId="0" operator="equal" stopIfTrue="1">
      <formula>"¡CORRECTO"</formula>
    </cfRule>
    <cfRule type="cellIs" priority="2" dxfId="1" operator="equal" stopIfTrue="1">
      <formula>"FALSO"</formula>
    </cfRule>
    <cfRule type="cellIs" priority="3" dxfId="2" operator="equal" stopIfTrue="1">
      <formula>"CASI"</formula>
    </cfRule>
  </conditionalFormatting>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fgr</dc:creator>
  <cp:keywords/>
  <dc:description/>
  <cp:lastModifiedBy>pacopena</cp:lastModifiedBy>
  <dcterms:created xsi:type="dcterms:W3CDTF">2005-07-14T12:07:39Z</dcterms:created>
  <dcterms:modified xsi:type="dcterms:W3CDTF">2006-04-07T11:02:13Z</dcterms:modified>
  <cp:category/>
  <cp:version/>
  <cp:contentType/>
  <cp:contentStatus/>
</cp:coreProperties>
</file>