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0" windowWidth="15120" windowHeight="11640" tabRatio="28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<sst xmlns="http://schemas.openxmlformats.org/spreadsheetml/2006/main" count="124" uniqueCount="65">
  <si>
    <t>Respuesta :</t>
  </si>
  <si>
    <t>Excel de caritas peliculeras 2</t>
  </si>
  <si>
    <t>traducido por Oink!</t>
  </si>
  <si>
    <t>http://oink.elrellano.com/index.php?t=.xls</t>
  </si>
  <si>
    <t>cuatro bodas y un funeral</t>
  </si>
  <si>
    <t>liberad a willy</t>
  </si>
  <si>
    <t>un mono en invierno</t>
  </si>
  <si>
    <t>de 60</t>
  </si>
  <si>
    <t>scooby doo</t>
  </si>
  <si>
    <t>la historia interminable</t>
  </si>
  <si>
    <t>el coloso en llamas</t>
  </si>
  <si>
    <t>rocky</t>
  </si>
  <si>
    <t>shakespeare in love</t>
  </si>
  <si>
    <t>llamaradas</t>
  </si>
  <si>
    <t>jack frost</t>
  </si>
  <si>
    <t>sleepers</t>
  </si>
  <si>
    <t>los rugrats</t>
  </si>
  <si>
    <t>quiero ser como beckham</t>
  </si>
  <si>
    <t>pesadilla antes de navidad</t>
  </si>
  <si>
    <t>donnie darko</t>
  </si>
  <si>
    <t>titanic</t>
  </si>
  <si>
    <t>malcolm x</t>
  </si>
  <si>
    <t>el imperio del fuego</t>
  </si>
  <si>
    <t>stuart little</t>
  </si>
  <si>
    <t>testigo mudo</t>
  </si>
  <si>
    <t>la milla verde</t>
  </si>
  <si>
    <t>speed</t>
  </si>
  <si>
    <t>bagdad café</t>
  </si>
  <si>
    <t>miedo y asco en las vegas</t>
  </si>
  <si>
    <t>forrest gump</t>
  </si>
  <si>
    <t>tres reyes</t>
  </si>
  <si>
    <t>man on the moon</t>
  </si>
  <si>
    <t>scary movie</t>
  </si>
  <si>
    <t>underworld</t>
  </si>
  <si>
    <t>kill bill</t>
  </si>
  <si>
    <t>matrix</t>
  </si>
  <si>
    <t>cube</t>
  </si>
  <si>
    <t>el diario de bridget jones</t>
  </si>
  <si>
    <t>mystic pizza</t>
  </si>
  <si>
    <t>12 hombres sin piedad</t>
  </si>
  <si>
    <t>super mario bros</t>
  </si>
  <si>
    <t>mi gran boda griega</t>
  </si>
  <si>
    <t>papillon</t>
  </si>
  <si>
    <t>ghost ship</t>
  </si>
  <si>
    <t>ojos de serpiente</t>
  </si>
  <si>
    <t>la novia de frankenstein</t>
  </si>
  <si>
    <t>los goonies</t>
  </si>
  <si>
    <t>el hombre que susurraba a los caballos</t>
  </si>
  <si>
    <t>cocodrilo dundee</t>
  </si>
  <si>
    <t>big fish</t>
  </si>
  <si>
    <t>cry baby</t>
  </si>
  <si>
    <t>seis días, siete noches</t>
  </si>
  <si>
    <t>taxi driver</t>
  </si>
  <si>
    <t>men in black</t>
  </si>
  <si>
    <t>eduardo manostijeras</t>
  </si>
  <si>
    <t>juegos de guerra</t>
  </si>
  <si>
    <t>babe, el cerdito valiente</t>
  </si>
  <si>
    <t>8 millas</t>
  </si>
  <si>
    <t>aladdin</t>
  </si>
  <si>
    <t>las uvas de la ira</t>
  </si>
  <si>
    <t>striptease</t>
  </si>
  <si>
    <t>la tormenta perfecta</t>
  </si>
  <si>
    <t>la liga de los hombres extraordinarios</t>
  </si>
  <si>
    <t>ray</t>
  </si>
  <si>
    <t>asesinato en 8mm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</si>
</sst>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24"/>
      <name val="Geneva"/>
      <family val="0"/>
    </font>
    <font>
      <sz val="9"/>
      <name val="Geneva"/>
      <family val="0"/>
    </font>
    <font>
      <sz val="12"/>
      <name val="Geneva"/>
      <family val="0"/>
    </font>
    <font>
      <i/>
      <sz val="9"/>
      <name val="Geneva"/>
      <family val="0"/>
    </font>
    <font>
      <sz val="9"/>
      <color indexed="20"/>
      <name val="Geneva"/>
      <family val="0"/>
    </font>
    <font>
      <sz val="9"/>
      <color indexed="20"/>
      <name val="Verdana"/>
      <family val="0"/>
    </font>
    <font>
      <sz val="9"/>
      <color indexed="16"/>
      <name val="Geneva"/>
      <family val="0"/>
    </font>
    <font>
      <sz val="10"/>
      <color indexed="16"/>
      <name val="Verdana"/>
      <family val="0"/>
    </font>
    <font>
      <sz val="9"/>
      <color indexed="46"/>
      <name val="Geneva"/>
      <family val="0"/>
    </font>
    <font>
      <sz val="44"/>
      <color indexed="62"/>
      <name val="Geneva"/>
      <family val="0"/>
    </font>
    <font>
      <sz val="10"/>
      <color indexed="62"/>
      <name val="Verdana"/>
      <family val="0"/>
    </font>
    <font>
      <sz val="8"/>
      <name val="Courier New"/>
      <family val="3"/>
    </font>
    <font>
      <u val="single"/>
      <sz val="18"/>
      <color indexed="12"/>
      <name val="MS Sans Serif"/>
      <family val="2"/>
    </font>
    <font>
      <sz val="1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9" fontId="7" fillId="2" borderId="0" xfId="0" applyNumberFormat="1" applyFont="1" applyFill="1" applyBorder="1" applyAlignment="1" applyProtection="1">
      <alignment horizontal="right" vertical="center"/>
      <protection hidden="1"/>
    </xf>
    <xf numFmtId="9" fontId="7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horizontal="right" vertical="center"/>
      <protection hidden="1"/>
    </xf>
    <xf numFmtId="9" fontId="6" fillId="3" borderId="2" xfId="0" applyNumberFormat="1" applyFont="1" applyFill="1" applyBorder="1" applyAlignment="1" applyProtection="1">
      <alignment horizontal="right"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0" fontId="13" fillId="3" borderId="2" xfId="0" applyFont="1" applyFill="1" applyBorder="1" applyAlignment="1" applyProtection="1">
      <alignment vertical="center"/>
      <protection hidden="1"/>
    </xf>
    <xf numFmtId="0" fontId="13" fillId="3" borderId="3" xfId="0" applyFont="1" applyFill="1" applyBorder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18" fillId="2" borderId="0" xfId="2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9" fontId="6" fillId="3" borderId="2" xfId="0" applyNumberFormat="1" applyFont="1" applyFill="1" applyBorder="1" applyAlignment="1" applyProtection="1">
      <alignment horizontal="left" vertical="center"/>
      <protection hidden="1"/>
    </xf>
    <xf numFmtId="9" fontId="6" fillId="3" borderId="3" xfId="0" applyNumberFormat="1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8.png" /><Relationship Id="rId5" Type="http://schemas.openxmlformats.org/officeDocument/2006/relationships/image" Target="../media/image2.png" /><Relationship Id="rId6" Type="http://schemas.openxmlformats.org/officeDocument/2006/relationships/image" Target="../media/image5.png" /><Relationship Id="rId7" Type="http://schemas.openxmlformats.org/officeDocument/2006/relationships/image" Target="../media/image7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9.png" /><Relationship Id="rId18" Type="http://schemas.openxmlformats.org/officeDocument/2006/relationships/image" Target="../media/image20.png" /><Relationship Id="rId19" Type="http://schemas.openxmlformats.org/officeDocument/2006/relationships/image" Target="../media/image21.png" /><Relationship Id="rId20" Type="http://schemas.openxmlformats.org/officeDocument/2006/relationships/image" Target="../media/image22.png" /><Relationship Id="rId21" Type="http://schemas.openxmlformats.org/officeDocument/2006/relationships/image" Target="../media/image23.png" /><Relationship Id="rId22" Type="http://schemas.openxmlformats.org/officeDocument/2006/relationships/image" Target="../media/image26.png" /><Relationship Id="rId23" Type="http://schemas.openxmlformats.org/officeDocument/2006/relationships/image" Target="../media/image27.png" /><Relationship Id="rId24" Type="http://schemas.openxmlformats.org/officeDocument/2006/relationships/image" Target="../media/image28.png" /><Relationship Id="rId25" Type="http://schemas.openxmlformats.org/officeDocument/2006/relationships/image" Target="../media/image29.png" /><Relationship Id="rId26" Type="http://schemas.openxmlformats.org/officeDocument/2006/relationships/image" Target="../media/image30.png" /><Relationship Id="rId27" Type="http://schemas.openxmlformats.org/officeDocument/2006/relationships/image" Target="../media/image32.png" /><Relationship Id="rId28" Type="http://schemas.openxmlformats.org/officeDocument/2006/relationships/image" Target="../media/image33.png" /><Relationship Id="rId29" Type="http://schemas.openxmlformats.org/officeDocument/2006/relationships/image" Target="../media/image34.png" /><Relationship Id="rId30" Type="http://schemas.openxmlformats.org/officeDocument/2006/relationships/image" Target="../media/image35.png" /><Relationship Id="rId31" Type="http://schemas.openxmlformats.org/officeDocument/2006/relationships/image" Target="../media/image37.png" /><Relationship Id="rId32" Type="http://schemas.openxmlformats.org/officeDocument/2006/relationships/image" Target="../media/image39.png" /><Relationship Id="rId33" Type="http://schemas.openxmlformats.org/officeDocument/2006/relationships/image" Target="../media/image40.png" /><Relationship Id="rId34" Type="http://schemas.openxmlformats.org/officeDocument/2006/relationships/image" Target="../media/image41.png" /><Relationship Id="rId35" Type="http://schemas.openxmlformats.org/officeDocument/2006/relationships/image" Target="../media/image44.png" /><Relationship Id="rId36" Type="http://schemas.openxmlformats.org/officeDocument/2006/relationships/image" Target="../media/image45.png" /><Relationship Id="rId37" Type="http://schemas.openxmlformats.org/officeDocument/2006/relationships/image" Target="../media/image47.png" /><Relationship Id="rId38" Type="http://schemas.openxmlformats.org/officeDocument/2006/relationships/image" Target="../media/image48.png" /><Relationship Id="rId39" Type="http://schemas.openxmlformats.org/officeDocument/2006/relationships/image" Target="../media/image49.png" /><Relationship Id="rId40" Type="http://schemas.openxmlformats.org/officeDocument/2006/relationships/image" Target="../media/image50.png" /><Relationship Id="rId41" Type="http://schemas.openxmlformats.org/officeDocument/2006/relationships/image" Target="../media/image51.png" /><Relationship Id="rId42" Type="http://schemas.openxmlformats.org/officeDocument/2006/relationships/image" Target="../media/image52.png" /><Relationship Id="rId43" Type="http://schemas.openxmlformats.org/officeDocument/2006/relationships/image" Target="../media/image53.png" /><Relationship Id="rId44" Type="http://schemas.openxmlformats.org/officeDocument/2006/relationships/image" Target="../media/image54.png" /><Relationship Id="rId45" Type="http://schemas.openxmlformats.org/officeDocument/2006/relationships/image" Target="../media/image56.png" /><Relationship Id="rId46" Type="http://schemas.openxmlformats.org/officeDocument/2006/relationships/image" Target="../media/image57.png" /><Relationship Id="rId47" Type="http://schemas.openxmlformats.org/officeDocument/2006/relationships/image" Target="../media/image58.png" /><Relationship Id="rId48" Type="http://schemas.openxmlformats.org/officeDocument/2006/relationships/image" Target="../media/image59.png" /><Relationship Id="rId49" Type="http://schemas.openxmlformats.org/officeDocument/2006/relationships/image" Target="../media/image60.png" /><Relationship Id="rId50" Type="http://schemas.openxmlformats.org/officeDocument/2006/relationships/image" Target="../media/image63.png" /><Relationship Id="rId51" Type="http://schemas.openxmlformats.org/officeDocument/2006/relationships/image" Target="../media/image18.png" /><Relationship Id="rId52" Type="http://schemas.openxmlformats.org/officeDocument/2006/relationships/image" Target="../media/image42.png" /><Relationship Id="rId53" Type="http://schemas.openxmlformats.org/officeDocument/2006/relationships/image" Target="../media/image38.png" /><Relationship Id="rId54" Type="http://schemas.openxmlformats.org/officeDocument/2006/relationships/image" Target="../media/image46.emf" /><Relationship Id="rId55" Type="http://schemas.openxmlformats.org/officeDocument/2006/relationships/image" Target="../media/image31.png" /><Relationship Id="rId56" Type="http://schemas.openxmlformats.org/officeDocument/2006/relationships/image" Target="../media/image61.png" /><Relationship Id="rId57" Type="http://schemas.openxmlformats.org/officeDocument/2006/relationships/image" Target="../media/image1.png" /><Relationship Id="rId58" Type="http://schemas.openxmlformats.org/officeDocument/2006/relationships/image" Target="../media/image24.png" /><Relationship Id="rId59" Type="http://schemas.openxmlformats.org/officeDocument/2006/relationships/image" Target="../media/image25.png" /><Relationship Id="rId60" Type="http://schemas.openxmlformats.org/officeDocument/2006/relationships/image" Target="../media/image36.png" /><Relationship Id="rId61" Type="http://schemas.openxmlformats.org/officeDocument/2006/relationships/image" Target="../media/image62.png" /><Relationship Id="rId62" Type="http://schemas.openxmlformats.org/officeDocument/2006/relationships/image" Target="../media/image43.png" /><Relationship Id="rId63" Type="http://schemas.openxmlformats.org/officeDocument/2006/relationships/image" Target="../media/image5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17</xdr:row>
      <xdr:rowOff>38100</xdr:rowOff>
    </xdr:from>
    <xdr:to>
      <xdr:col>5</xdr:col>
      <xdr:colOff>409575</xdr:colOff>
      <xdr:row>23</xdr:row>
      <xdr:rowOff>123825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838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17</xdr:row>
      <xdr:rowOff>38100</xdr:rowOff>
    </xdr:from>
    <xdr:to>
      <xdr:col>11</xdr:col>
      <xdr:colOff>409575</xdr:colOff>
      <xdr:row>23</xdr:row>
      <xdr:rowOff>123825</xdr:rowOff>
    </xdr:to>
    <xdr:pic>
      <xdr:nvPicPr>
        <xdr:cNvPr id="2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3838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17</xdr:row>
      <xdr:rowOff>38100</xdr:rowOff>
    </xdr:from>
    <xdr:to>
      <xdr:col>17</xdr:col>
      <xdr:colOff>409575</xdr:colOff>
      <xdr:row>23</xdr:row>
      <xdr:rowOff>123825</xdr:rowOff>
    </xdr:to>
    <xdr:pic>
      <xdr:nvPicPr>
        <xdr:cNvPr id="3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3838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29</xdr:row>
      <xdr:rowOff>38100</xdr:rowOff>
    </xdr:from>
    <xdr:to>
      <xdr:col>5</xdr:col>
      <xdr:colOff>409575</xdr:colOff>
      <xdr:row>35</xdr:row>
      <xdr:rowOff>123825</xdr:rowOff>
    </xdr:to>
    <xdr:pic>
      <xdr:nvPicPr>
        <xdr:cNvPr id="4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781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29</xdr:row>
      <xdr:rowOff>38100</xdr:rowOff>
    </xdr:from>
    <xdr:to>
      <xdr:col>11</xdr:col>
      <xdr:colOff>409575</xdr:colOff>
      <xdr:row>35</xdr:row>
      <xdr:rowOff>123825</xdr:rowOff>
    </xdr:to>
    <xdr:pic>
      <xdr:nvPicPr>
        <xdr:cNvPr id="5" name="Picture 1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28950" y="5781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29</xdr:row>
      <xdr:rowOff>38100</xdr:rowOff>
    </xdr:from>
    <xdr:to>
      <xdr:col>17</xdr:col>
      <xdr:colOff>409575</xdr:colOff>
      <xdr:row>35</xdr:row>
      <xdr:rowOff>123825</xdr:rowOff>
    </xdr:to>
    <xdr:pic>
      <xdr:nvPicPr>
        <xdr:cNvPr id="6" name="Picture 1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5781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41</xdr:row>
      <xdr:rowOff>38100</xdr:rowOff>
    </xdr:from>
    <xdr:to>
      <xdr:col>5</xdr:col>
      <xdr:colOff>409575</xdr:colOff>
      <xdr:row>47</xdr:row>
      <xdr:rowOff>123825</xdr:rowOff>
    </xdr:to>
    <xdr:pic>
      <xdr:nvPicPr>
        <xdr:cNvPr id="7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" y="7724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41</xdr:row>
      <xdr:rowOff>38100</xdr:rowOff>
    </xdr:from>
    <xdr:to>
      <xdr:col>11</xdr:col>
      <xdr:colOff>409575</xdr:colOff>
      <xdr:row>47</xdr:row>
      <xdr:rowOff>123825</xdr:rowOff>
    </xdr:to>
    <xdr:pic>
      <xdr:nvPicPr>
        <xdr:cNvPr id="8" name="Picture 1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28950" y="7724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41</xdr:row>
      <xdr:rowOff>38100</xdr:rowOff>
    </xdr:from>
    <xdr:to>
      <xdr:col>17</xdr:col>
      <xdr:colOff>409575</xdr:colOff>
      <xdr:row>47</xdr:row>
      <xdr:rowOff>123825</xdr:rowOff>
    </xdr:to>
    <xdr:pic>
      <xdr:nvPicPr>
        <xdr:cNvPr id="9" name="Picture 1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00700" y="7724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53</xdr:row>
      <xdr:rowOff>38100</xdr:rowOff>
    </xdr:from>
    <xdr:to>
      <xdr:col>11</xdr:col>
      <xdr:colOff>409575</xdr:colOff>
      <xdr:row>59</xdr:row>
      <xdr:rowOff>123825</xdr:rowOff>
    </xdr:to>
    <xdr:pic>
      <xdr:nvPicPr>
        <xdr:cNvPr id="10" name="Picture 1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28950" y="9667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53</xdr:row>
      <xdr:rowOff>38100</xdr:rowOff>
    </xdr:from>
    <xdr:to>
      <xdr:col>17</xdr:col>
      <xdr:colOff>409575</xdr:colOff>
      <xdr:row>59</xdr:row>
      <xdr:rowOff>123825</xdr:rowOff>
    </xdr:to>
    <xdr:pic>
      <xdr:nvPicPr>
        <xdr:cNvPr id="11" name="Picture 1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00700" y="9667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65</xdr:row>
      <xdr:rowOff>38100</xdr:rowOff>
    </xdr:from>
    <xdr:to>
      <xdr:col>5</xdr:col>
      <xdr:colOff>409575</xdr:colOff>
      <xdr:row>71</xdr:row>
      <xdr:rowOff>123825</xdr:rowOff>
    </xdr:to>
    <xdr:pic>
      <xdr:nvPicPr>
        <xdr:cNvPr id="12" name="Picture 1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" y="11610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65</xdr:row>
      <xdr:rowOff>38100</xdr:rowOff>
    </xdr:from>
    <xdr:to>
      <xdr:col>11</xdr:col>
      <xdr:colOff>409575</xdr:colOff>
      <xdr:row>71</xdr:row>
      <xdr:rowOff>123825</xdr:rowOff>
    </xdr:to>
    <xdr:pic>
      <xdr:nvPicPr>
        <xdr:cNvPr id="13" name="Picture 1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28950" y="11610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65</xdr:row>
      <xdr:rowOff>38100</xdr:rowOff>
    </xdr:from>
    <xdr:to>
      <xdr:col>17</xdr:col>
      <xdr:colOff>409575</xdr:colOff>
      <xdr:row>71</xdr:row>
      <xdr:rowOff>123825</xdr:rowOff>
    </xdr:to>
    <xdr:pic>
      <xdr:nvPicPr>
        <xdr:cNvPr id="14" name="Picture 1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00700" y="11610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77</xdr:row>
      <xdr:rowOff>38100</xdr:rowOff>
    </xdr:from>
    <xdr:to>
      <xdr:col>5</xdr:col>
      <xdr:colOff>409575</xdr:colOff>
      <xdr:row>83</xdr:row>
      <xdr:rowOff>123825</xdr:rowOff>
    </xdr:to>
    <xdr:pic>
      <xdr:nvPicPr>
        <xdr:cNvPr id="15" name="Picture 1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7200" y="13554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77</xdr:row>
      <xdr:rowOff>38100</xdr:rowOff>
    </xdr:from>
    <xdr:to>
      <xdr:col>11</xdr:col>
      <xdr:colOff>409575</xdr:colOff>
      <xdr:row>83</xdr:row>
      <xdr:rowOff>123825</xdr:rowOff>
    </xdr:to>
    <xdr:pic>
      <xdr:nvPicPr>
        <xdr:cNvPr id="16" name="Picture 1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28950" y="13554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89</xdr:row>
      <xdr:rowOff>38100</xdr:rowOff>
    </xdr:from>
    <xdr:to>
      <xdr:col>5</xdr:col>
      <xdr:colOff>409575</xdr:colOff>
      <xdr:row>95</xdr:row>
      <xdr:rowOff>123825</xdr:rowOff>
    </xdr:to>
    <xdr:pic>
      <xdr:nvPicPr>
        <xdr:cNvPr id="17" name="Picture 1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7200" y="15497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89</xdr:row>
      <xdr:rowOff>38100</xdr:rowOff>
    </xdr:from>
    <xdr:to>
      <xdr:col>11</xdr:col>
      <xdr:colOff>409575</xdr:colOff>
      <xdr:row>95</xdr:row>
      <xdr:rowOff>123825</xdr:rowOff>
    </xdr:to>
    <xdr:pic>
      <xdr:nvPicPr>
        <xdr:cNvPr id="18" name="Picture 1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28950" y="15497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89</xdr:row>
      <xdr:rowOff>38100</xdr:rowOff>
    </xdr:from>
    <xdr:to>
      <xdr:col>17</xdr:col>
      <xdr:colOff>409575</xdr:colOff>
      <xdr:row>95</xdr:row>
      <xdr:rowOff>123825</xdr:rowOff>
    </xdr:to>
    <xdr:pic>
      <xdr:nvPicPr>
        <xdr:cNvPr id="19" name="Picture 1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00700" y="15497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101</xdr:row>
      <xdr:rowOff>38100</xdr:rowOff>
    </xdr:from>
    <xdr:to>
      <xdr:col>5</xdr:col>
      <xdr:colOff>409575</xdr:colOff>
      <xdr:row>107</xdr:row>
      <xdr:rowOff>123825</xdr:rowOff>
    </xdr:to>
    <xdr:pic>
      <xdr:nvPicPr>
        <xdr:cNvPr id="20" name="Picture 1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7200" y="17440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113</xdr:row>
      <xdr:rowOff>38100</xdr:rowOff>
    </xdr:from>
    <xdr:to>
      <xdr:col>5</xdr:col>
      <xdr:colOff>409575</xdr:colOff>
      <xdr:row>119</xdr:row>
      <xdr:rowOff>123825</xdr:rowOff>
    </xdr:to>
    <xdr:pic>
      <xdr:nvPicPr>
        <xdr:cNvPr id="21" name="Picture 1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19383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113</xdr:row>
      <xdr:rowOff>38100</xdr:rowOff>
    </xdr:from>
    <xdr:to>
      <xdr:col>11</xdr:col>
      <xdr:colOff>409575</xdr:colOff>
      <xdr:row>119</xdr:row>
      <xdr:rowOff>123825</xdr:rowOff>
    </xdr:to>
    <xdr:pic>
      <xdr:nvPicPr>
        <xdr:cNvPr id="22" name="Picture 13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28950" y="19383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113</xdr:row>
      <xdr:rowOff>38100</xdr:rowOff>
    </xdr:from>
    <xdr:to>
      <xdr:col>17</xdr:col>
      <xdr:colOff>409575</xdr:colOff>
      <xdr:row>119</xdr:row>
      <xdr:rowOff>123825</xdr:rowOff>
    </xdr:to>
    <xdr:pic>
      <xdr:nvPicPr>
        <xdr:cNvPr id="23" name="Picture 13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00700" y="19383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125</xdr:row>
      <xdr:rowOff>38100</xdr:rowOff>
    </xdr:from>
    <xdr:to>
      <xdr:col>5</xdr:col>
      <xdr:colOff>409575</xdr:colOff>
      <xdr:row>131</xdr:row>
      <xdr:rowOff>123825</xdr:rowOff>
    </xdr:to>
    <xdr:pic>
      <xdr:nvPicPr>
        <xdr:cNvPr id="24" name="Picture 1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7200" y="21326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137</xdr:row>
      <xdr:rowOff>38100</xdr:rowOff>
    </xdr:from>
    <xdr:to>
      <xdr:col>5</xdr:col>
      <xdr:colOff>409575</xdr:colOff>
      <xdr:row>143</xdr:row>
      <xdr:rowOff>123825</xdr:rowOff>
    </xdr:to>
    <xdr:pic>
      <xdr:nvPicPr>
        <xdr:cNvPr id="25" name="Picture 13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7200" y="23269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125</xdr:row>
      <xdr:rowOff>38100</xdr:rowOff>
    </xdr:from>
    <xdr:to>
      <xdr:col>11</xdr:col>
      <xdr:colOff>409575</xdr:colOff>
      <xdr:row>131</xdr:row>
      <xdr:rowOff>123825</xdr:rowOff>
    </xdr:to>
    <xdr:pic>
      <xdr:nvPicPr>
        <xdr:cNvPr id="26" name="Picture 1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28950" y="21326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137</xdr:row>
      <xdr:rowOff>38100</xdr:rowOff>
    </xdr:from>
    <xdr:to>
      <xdr:col>11</xdr:col>
      <xdr:colOff>409575</xdr:colOff>
      <xdr:row>143</xdr:row>
      <xdr:rowOff>123825</xdr:rowOff>
    </xdr:to>
    <xdr:pic>
      <xdr:nvPicPr>
        <xdr:cNvPr id="27" name="Picture 13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28950" y="23269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137</xdr:row>
      <xdr:rowOff>38100</xdr:rowOff>
    </xdr:from>
    <xdr:to>
      <xdr:col>17</xdr:col>
      <xdr:colOff>409575</xdr:colOff>
      <xdr:row>143</xdr:row>
      <xdr:rowOff>123825</xdr:rowOff>
    </xdr:to>
    <xdr:pic>
      <xdr:nvPicPr>
        <xdr:cNvPr id="28" name="Picture 13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00700" y="23269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149</xdr:row>
      <xdr:rowOff>38100</xdr:rowOff>
    </xdr:from>
    <xdr:to>
      <xdr:col>5</xdr:col>
      <xdr:colOff>409575</xdr:colOff>
      <xdr:row>155</xdr:row>
      <xdr:rowOff>123825</xdr:rowOff>
    </xdr:to>
    <xdr:pic>
      <xdr:nvPicPr>
        <xdr:cNvPr id="29" name="Picture 1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57200" y="25212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149</xdr:row>
      <xdr:rowOff>38100</xdr:rowOff>
    </xdr:from>
    <xdr:to>
      <xdr:col>11</xdr:col>
      <xdr:colOff>409575</xdr:colOff>
      <xdr:row>155</xdr:row>
      <xdr:rowOff>123825</xdr:rowOff>
    </xdr:to>
    <xdr:pic>
      <xdr:nvPicPr>
        <xdr:cNvPr id="30" name="Picture 13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28950" y="25212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161</xdr:row>
      <xdr:rowOff>38100</xdr:rowOff>
    </xdr:from>
    <xdr:to>
      <xdr:col>5</xdr:col>
      <xdr:colOff>409575</xdr:colOff>
      <xdr:row>167</xdr:row>
      <xdr:rowOff>123825</xdr:rowOff>
    </xdr:to>
    <xdr:pic>
      <xdr:nvPicPr>
        <xdr:cNvPr id="31" name="Picture 14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57200" y="27155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161</xdr:row>
      <xdr:rowOff>38100</xdr:rowOff>
    </xdr:from>
    <xdr:to>
      <xdr:col>17</xdr:col>
      <xdr:colOff>409575</xdr:colOff>
      <xdr:row>167</xdr:row>
      <xdr:rowOff>123825</xdr:rowOff>
    </xdr:to>
    <xdr:pic>
      <xdr:nvPicPr>
        <xdr:cNvPr id="32" name="Picture 14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600700" y="27155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173</xdr:row>
      <xdr:rowOff>38100</xdr:rowOff>
    </xdr:from>
    <xdr:to>
      <xdr:col>5</xdr:col>
      <xdr:colOff>409575</xdr:colOff>
      <xdr:row>179</xdr:row>
      <xdr:rowOff>123825</xdr:rowOff>
    </xdr:to>
    <xdr:pic>
      <xdr:nvPicPr>
        <xdr:cNvPr id="33" name="Picture 14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57200" y="29098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173</xdr:row>
      <xdr:rowOff>38100</xdr:rowOff>
    </xdr:from>
    <xdr:to>
      <xdr:col>11</xdr:col>
      <xdr:colOff>409575</xdr:colOff>
      <xdr:row>179</xdr:row>
      <xdr:rowOff>123825</xdr:rowOff>
    </xdr:to>
    <xdr:pic>
      <xdr:nvPicPr>
        <xdr:cNvPr id="34" name="Picture 14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28950" y="29098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185</xdr:row>
      <xdr:rowOff>38100</xdr:rowOff>
    </xdr:from>
    <xdr:to>
      <xdr:col>11</xdr:col>
      <xdr:colOff>409575</xdr:colOff>
      <xdr:row>191</xdr:row>
      <xdr:rowOff>123825</xdr:rowOff>
    </xdr:to>
    <xdr:pic>
      <xdr:nvPicPr>
        <xdr:cNvPr id="35" name="Picture 14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28950" y="31041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185</xdr:row>
      <xdr:rowOff>38100</xdr:rowOff>
    </xdr:from>
    <xdr:to>
      <xdr:col>17</xdr:col>
      <xdr:colOff>409575</xdr:colOff>
      <xdr:row>191</xdr:row>
      <xdr:rowOff>123825</xdr:rowOff>
    </xdr:to>
    <xdr:pic>
      <xdr:nvPicPr>
        <xdr:cNvPr id="36" name="Picture 14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600700" y="31041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209</xdr:row>
      <xdr:rowOff>38100</xdr:rowOff>
    </xdr:from>
    <xdr:to>
      <xdr:col>5</xdr:col>
      <xdr:colOff>409575</xdr:colOff>
      <xdr:row>215</xdr:row>
      <xdr:rowOff>123825</xdr:rowOff>
    </xdr:to>
    <xdr:pic>
      <xdr:nvPicPr>
        <xdr:cNvPr id="37" name="Picture 15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57200" y="34928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197</xdr:row>
      <xdr:rowOff>38100</xdr:rowOff>
    </xdr:from>
    <xdr:to>
      <xdr:col>11</xdr:col>
      <xdr:colOff>409575</xdr:colOff>
      <xdr:row>203</xdr:row>
      <xdr:rowOff>123825</xdr:rowOff>
    </xdr:to>
    <xdr:pic>
      <xdr:nvPicPr>
        <xdr:cNvPr id="38" name="Picture 15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028950" y="32985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209</xdr:row>
      <xdr:rowOff>38100</xdr:rowOff>
    </xdr:from>
    <xdr:to>
      <xdr:col>11</xdr:col>
      <xdr:colOff>409575</xdr:colOff>
      <xdr:row>215</xdr:row>
      <xdr:rowOff>123825</xdr:rowOff>
    </xdr:to>
    <xdr:pic>
      <xdr:nvPicPr>
        <xdr:cNvPr id="39" name="Picture 15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028950" y="34928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221</xdr:row>
      <xdr:rowOff>38100</xdr:rowOff>
    </xdr:from>
    <xdr:to>
      <xdr:col>5</xdr:col>
      <xdr:colOff>409575</xdr:colOff>
      <xdr:row>227</xdr:row>
      <xdr:rowOff>123825</xdr:rowOff>
    </xdr:to>
    <xdr:pic>
      <xdr:nvPicPr>
        <xdr:cNvPr id="40" name="Picture 15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57200" y="36871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197</xdr:row>
      <xdr:rowOff>38100</xdr:rowOff>
    </xdr:from>
    <xdr:to>
      <xdr:col>17</xdr:col>
      <xdr:colOff>409575</xdr:colOff>
      <xdr:row>203</xdr:row>
      <xdr:rowOff>123825</xdr:rowOff>
    </xdr:to>
    <xdr:pic>
      <xdr:nvPicPr>
        <xdr:cNvPr id="41" name="Picture 15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600700" y="32985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209</xdr:row>
      <xdr:rowOff>38100</xdr:rowOff>
    </xdr:from>
    <xdr:to>
      <xdr:col>17</xdr:col>
      <xdr:colOff>409575</xdr:colOff>
      <xdr:row>215</xdr:row>
      <xdr:rowOff>123825</xdr:rowOff>
    </xdr:to>
    <xdr:pic>
      <xdr:nvPicPr>
        <xdr:cNvPr id="42" name="Picture 15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600700" y="34928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221</xdr:row>
      <xdr:rowOff>38100</xdr:rowOff>
    </xdr:from>
    <xdr:to>
      <xdr:col>17</xdr:col>
      <xdr:colOff>409575</xdr:colOff>
      <xdr:row>227</xdr:row>
      <xdr:rowOff>123825</xdr:rowOff>
    </xdr:to>
    <xdr:pic>
      <xdr:nvPicPr>
        <xdr:cNvPr id="43" name="Picture 15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600700" y="36871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233</xdr:row>
      <xdr:rowOff>38100</xdr:rowOff>
    </xdr:from>
    <xdr:to>
      <xdr:col>5</xdr:col>
      <xdr:colOff>409575</xdr:colOff>
      <xdr:row>239</xdr:row>
      <xdr:rowOff>123825</xdr:rowOff>
    </xdr:to>
    <xdr:pic>
      <xdr:nvPicPr>
        <xdr:cNvPr id="44" name="Picture 15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57200" y="38814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233</xdr:row>
      <xdr:rowOff>38100</xdr:rowOff>
    </xdr:from>
    <xdr:to>
      <xdr:col>11</xdr:col>
      <xdr:colOff>409575</xdr:colOff>
      <xdr:row>239</xdr:row>
      <xdr:rowOff>123825</xdr:rowOff>
    </xdr:to>
    <xdr:pic>
      <xdr:nvPicPr>
        <xdr:cNvPr id="45" name="Picture 16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028950" y="38814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245</xdr:row>
      <xdr:rowOff>38100</xdr:rowOff>
    </xdr:from>
    <xdr:to>
      <xdr:col>5</xdr:col>
      <xdr:colOff>409575</xdr:colOff>
      <xdr:row>251</xdr:row>
      <xdr:rowOff>123825</xdr:rowOff>
    </xdr:to>
    <xdr:pic>
      <xdr:nvPicPr>
        <xdr:cNvPr id="46" name="Picture 16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57200" y="40757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245</xdr:row>
      <xdr:rowOff>38100</xdr:rowOff>
    </xdr:from>
    <xdr:to>
      <xdr:col>11</xdr:col>
      <xdr:colOff>409575</xdr:colOff>
      <xdr:row>251</xdr:row>
      <xdr:rowOff>123825</xdr:rowOff>
    </xdr:to>
    <xdr:pic>
      <xdr:nvPicPr>
        <xdr:cNvPr id="47" name="Picture 16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028950" y="40757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245</xdr:row>
      <xdr:rowOff>38100</xdr:rowOff>
    </xdr:from>
    <xdr:to>
      <xdr:col>17</xdr:col>
      <xdr:colOff>409575</xdr:colOff>
      <xdr:row>251</xdr:row>
      <xdr:rowOff>123825</xdr:rowOff>
    </xdr:to>
    <xdr:pic>
      <xdr:nvPicPr>
        <xdr:cNvPr id="48" name="Picture 16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600700" y="40757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233</xdr:row>
      <xdr:rowOff>38100</xdr:rowOff>
    </xdr:from>
    <xdr:to>
      <xdr:col>17</xdr:col>
      <xdr:colOff>409575</xdr:colOff>
      <xdr:row>239</xdr:row>
      <xdr:rowOff>123825</xdr:rowOff>
    </xdr:to>
    <xdr:pic>
      <xdr:nvPicPr>
        <xdr:cNvPr id="49" name="Picture 16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600700" y="38814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197</xdr:row>
      <xdr:rowOff>38100</xdr:rowOff>
    </xdr:from>
    <xdr:to>
      <xdr:col>5</xdr:col>
      <xdr:colOff>409575</xdr:colOff>
      <xdr:row>203</xdr:row>
      <xdr:rowOff>123825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57200" y="32985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77</xdr:row>
      <xdr:rowOff>38100</xdr:rowOff>
    </xdr:from>
    <xdr:to>
      <xdr:col>17</xdr:col>
      <xdr:colOff>409575</xdr:colOff>
      <xdr:row>83</xdr:row>
      <xdr:rowOff>123825</xdr:rowOff>
    </xdr:to>
    <xdr:pic>
      <xdr:nvPicPr>
        <xdr:cNvPr id="51" name="Picture 16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600700" y="13554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161</xdr:row>
      <xdr:rowOff>38100</xdr:rowOff>
    </xdr:from>
    <xdr:to>
      <xdr:col>11</xdr:col>
      <xdr:colOff>409575</xdr:colOff>
      <xdr:row>167</xdr:row>
      <xdr:rowOff>123825</xdr:rowOff>
    </xdr:to>
    <xdr:pic>
      <xdr:nvPicPr>
        <xdr:cNvPr id="52" name="Picture 17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028950" y="27155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125</xdr:row>
      <xdr:rowOff>38100</xdr:rowOff>
    </xdr:from>
    <xdr:to>
      <xdr:col>17</xdr:col>
      <xdr:colOff>409575</xdr:colOff>
      <xdr:row>131</xdr:row>
      <xdr:rowOff>123825</xdr:rowOff>
    </xdr:to>
    <xdr:pic>
      <xdr:nvPicPr>
        <xdr:cNvPr id="53" name="Picture 17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600700" y="21326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161925</xdr:colOff>
      <xdr:row>1</xdr:row>
      <xdr:rowOff>447675</xdr:rowOff>
    </xdr:from>
    <xdr:to>
      <xdr:col>20</xdr:col>
      <xdr:colOff>219075</xdr:colOff>
      <xdr:row>4</xdr:row>
      <xdr:rowOff>95250</xdr:rowOff>
    </xdr:to>
    <xdr:pic>
      <xdr:nvPicPr>
        <xdr:cNvPr id="54" name="Picture 17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877175" y="60960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29</xdr:row>
      <xdr:rowOff>0</xdr:rowOff>
    </xdr:from>
    <xdr:to>
      <xdr:col>18</xdr:col>
      <xdr:colOff>19050</xdr:colOff>
      <xdr:row>36</xdr:row>
      <xdr:rowOff>0</xdr:rowOff>
    </xdr:to>
    <xdr:pic>
      <xdr:nvPicPr>
        <xdr:cNvPr id="55" name="Picture 17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562600" y="574357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41</xdr:row>
      <xdr:rowOff>0</xdr:rowOff>
    </xdr:from>
    <xdr:to>
      <xdr:col>12</xdr:col>
      <xdr:colOff>19050</xdr:colOff>
      <xdr:row>48</xdr:row>
      <xdr:rowOff>0</xdr:rowOff>
    </xdr:to>
    <xdr:pic>
      <xdr:nvPicPr>
        <xdr:cNvPr id="56" name="Picture 17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990850" y="768667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101</xdr:row>
      <xdr:rowOff>9525</xdr:rowOff>
    </xdr:from>
    <xdr:to>
      <xdr:col>12</xdr:col>
      <xdr:colOff>19050</xdr:colOff>
      <xdr:row>108</xdr:row>
      <xdr:rowOff>9525</xdr:rowOff>
    </xdr:to>
    <xdr:pic>
      <xdr:nvPicPr>
        <xdr:cNvPr id="57" name="Picture 17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990850" y="17411700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101</xdr:row>
      <xdr:rowOff>19050</xdr:rowOff>
    </xdr:from>
    <xdr:to>
      <xdr:col>18</xdr:col>
      <xdr:colOff>19050</xdr:colOff>
      <xdr:row>108</xdr:row>
      <xdr:rowOff>19050</xdr:rowOff>
    </xdr:to>
    <xdr:pic>
      <xdr:nvPicPr>
        <xdr:cNvPr id="58" name="Picture 17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562600" y="1742122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18</xdr:col>
      <xdr:colOff>28575</xdr:colOff>
      <xdr:row>156</xdr:row>
      <xdr:rowOff>0</xdr:rowOff>
    </xdr:to>
    <xdr:pic>
      <xdr:nvPicPr>
        <xdr:cNvPr id="59" name="Picture 18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572125" y="2517457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173</xdr:row>
      <xdr:rowOff>9525</xdr:rowOff>
    </xdr:from>
    <xdr:to>
      <xdr:col>18</xdr:col>
      <xdr:colOff>38100</xdr:colOff>
      <xdr:row>180</xdr:row>
      <xdr:rowOff>9525</xdr:rowOff>
    </xdr:to>
    <xdr:pic>
      <xdr:nvPicPr>
        <xdr:cNvPr id="60" name="Picture 18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581650" y="29070300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185</xdr:row>
      <xdr:rowOff>0</xdr:rowOff>
    </xdr:from>
    <xdr:to>
      <xdr:col>6</xdr:col>
      <xdr:colOff>19050</xdr:colOff>
      <xdr:row>192</xdr:row>
      <xdr:rowOff>0</xdr:rowOff>
    </xdr:to>
    <xdr:pic>
      <xdr:nvPicPr>
        <xdr:cNvPr id="61" name="Picture 18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19100" y="3100387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142875</xdr:rowOff>
    </xdr:from>
    <xdr:to>
      <xdr:col>6</xdr:col>
      <xdr:colOff>28575</xdr:colOff>
      <xdr:row>59</xdr:row>
      <xdr:rowOff>142875</xdr:rowOff>
    </xdr:to>
    <xdr:pic>
      <xdr:nvPicPr>
        <xdr:cNvPr id="62" name="Picture 18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28625" y="961072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12</xdr:col>
      <xdr:colOff>28575</xdr:colOff>
      <xdr:row>228</xdr:row>
      <xdr:rowOff>0</xdr:rowOff>
    </xdr:to>
    <xdr:pic>
      <xdr:nvPicPr>
        <xdr:cNvPr id="63" name="Picture 18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000375" y="3683317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ink.elrellano.com/index.php?t=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8"/>
  <sheetViews>
    <sheetView showRowColHeaders="0" tabSelected="1" workbookViewId="0" topLeftCell="A1">
      <pane ySplit="5" topLeftCell="BM12" activePane="bottomLeft" state="frozen"/>
      <selection pane="topLeft" activeCell="A1" sqref="A1"/>
      <selection pane="bottomLeft" activeCell="H27" sqref="H27:L27"/>
    </sheetView>
  </sheetViews>
  <sheetFormatPr defaultColWidth="9.00390625" defaultRowHeight="12.75"/>
  <cols>
    <col min="1" max="16384" width="5.625" style="1" customWidth="1"/>
  </cols>
  <sheetData>
    <row r="2" spans="2:19" ht="57">
      <c r="B2" s="28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" t="s">
        <v>2</v>
      </c>
    </row>
    <row r="3" spans="2:18" ht="12.75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4:16" s="4" customFormat="1" ht="32.25" thickBot="1">
      <c r="D4" s="11"/>
      <c r="E4" s="12"/>
      <c r="F4" s="13"/>
      <c r="G4" s="30">
        <f>(B28+H28+N28+B40+H40+N40+B52+H52+N52+B64+H64+N64+B76+H76+N76+B88+H88+N88+B100+H100+N100+B112+H112+N112+B124+H124+N124+B136+H136+N136+B148+H148+N148+B160+H160+N160+B172+H172+N172+B184+H184+N184+B196+H196+N196+B208+H208+N208+B220+H220+N220+B232+H232+N232+B244+H244+N244+B256+H256+N256)</f>
        <v>60</v>
      </c>
      <c r="H4" s="30"/>
      <c r="I4" s="30" t="s">
        <v>7</v>
      </c>
      <c r="J4" s="30"/>
      <c r="K4" s="30"/>
      <c r="L4" s="12"/>
      <c r="M4" s="14"/>
      <c r="N4" s="31">
        <f>(B28+H28+N28+B40+H40+N40+B52+H52+N52+B64+H64+N64+B76+H76+N76+B88+H88+N88+B100+H100+N100+B112+H112+N112+B124+H124+N124+B136+H136+N136+B148+H148+N148+B160+H160+N160+B172+H172+N172+B184+H184+N184+B196+H196+N196+B208+H208+N208+B220+H220+N220+B232+H232+N232+B244+H244+N244+B256+H256+N256)/60</f>
        <v>1</v>
      </c>
      <c r="O4" s="31"/>
      <c r="P4" s="32"/>
    </row>
    <row r="5" spans="6:16" ht="12">
      <c r="F5" s="5"/>
      <c r="M5" s="6"/>
      <c r="N5" s="7"/>
      <c r="O5" s="7"/>
      <c r="P5" s="7"/>
    </row>
    <row r="7" spans="2:18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2:18" ht="1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2:18" ht="1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2:18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ht="1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2:18" ht="1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ht="1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2:18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ht="15">
      <c r="B15" s="8"/>
      <c r="C15" s="8"/>
      <c r="D15" s="8"/>
      <c r="E15" s="8"/>
      <c r="F15" s="8"/>
      <c r="G15" s="27"/>
      <c r="H15" s="27"/>
      <c r="I15" s="27"/>
      <c r="J15" s="27"/>
      <c r="K15" s="27"/>
      <c r="L15" s="27"/>
      <c r="M15" s="27"/>
      <c r="N15" s="8"/>
      <c r="O15" s="8"/>
      <c r="P15" s="8"/>
      <c r="Q15" s="8"/>
      <c r="R15" s="8"/>
    </row>
    <row r="16" s="9" customFormat="1" ht="12"/>
    <row r="18" spans="1:13" ht="12">
      <c r="A18" s="1">
        <v>1</v>
      </c>
      <c r="G18" s="1">
        <v>2</v>
      </c>
      <c r="M18" s="1">
        <v>3</v>
      </c>
    </row>
    <row r="25" spans="2:14" ht="12.75" thickBot="1">
      <c r="B25" s="1" t="s">
        <v>0</v>
      </c>
      <c r="H25" s="1" t="s">
        <v>0</v>
      </c>
      <c r="N25" s="1" t="s">
        <v>0</v>
      </c>
    </row>
    <row r="26" spans="2:18" ht="13.5" thickBot="1">
      <c r="B26" s="20" t="s">
        <v>4</v>
      </c>
      <c r="C26" s="21"/>
      <c r="D26" s="21"/>
      <c r="E26" s="21"/>
      <c r="F26" s="22"/>
      <c r="H26" s="20" t="s">
        <v>5</v>
      </c>
      <c r="I26" s="23"/>
      <c r="J26" s="23"/>
      <c r="K26" s="23"/>
      <c r="L26" s="24"/>
      <c r="N26" s="20" t="s">
        <v>6</v>
      </c>
      <c r="O26" s="23"/>
      <c r="P26" s="23"/>
      <c r="Q26" s="23"/>
      <c r="R26" s="24"/>
    </row>
    <row r="27" spans="2:18" ht="13.5" thickBot="1">
      <c r="B27" s="17" t="str">
        <f>IF(B26="","-------------------------------------------------------",IF(OR(B26="4 bodas y un funeral",B26="cuatro bodas y un funeral",B26="4 bodas y 1 funeral",B26="cuatro bodas y 1 funeral"),"Exacto","Mal"))</f>
        <v>Exacto</v>
      </c>
      <c r="C27" s="18"/>
      <c r="D27" s="18"/>
      <c r="E27" s="18"/>
      <c r="F27" s="19"/>
      <c r="H27" s="17" t="str">
        <f>IF(H26="","-------------------------------------------------------",IF(OR(H26="liberad a willy",H26="¡liberad a willy!",H26="liberen a willy",H26="¡liberen a willy!"),"Exacto","Mal"))</f>
        <v>Exacto</v>
      </c>
      <c r="I27" s="18"/>
      <c r="J27" s="18"/>
      <c r="K27" s="18"/>
      <c r="L27" s="19"/>
      <c r="N27" s="17" t="str">
        <f>IF(N26="","-------------------------------------------------------",IF(N26="un mono en invierno","Exacto","NOOOOOOOOOO!"))</f>
        <v>Exacto</v>
      </c>
      <c r="O27" s="18"/>
      <c r="P27" s="18"/>
      <c r="Q27" s="18"/>
      <c r="R27" s="19"/>
    </row>
    <row r="28" spans="2:14" ht="12">
      <c r="B28" s="10">
        <f>IF(B27="Exacto",1,0)</f>
        <v>1</v>
      </c>
      <c r="H28" s="10">
        <f>IF(H27="Exacto",1,0)</f>
        <v>1</v>
      </c>
      <c r="N28" s="10">
        <f>IF(N27="Exacto",1,0)</f>
        <v>1</v>
      </c>
    </row>
    <row r="30" spans="1:13" ht="12">
      <c r="A30" s="1">
        <v>4</v>
      </c>
      <c r="G30" s="1">
        <v>5</v>
      </c>
      <c r="M30" s="1">
        <v>6</v>
      </c>
    </row>
    <row r="37" spans="2:14" ht="12.75" thickBot="1">
      <c r="B37" s="1" t="s">
        <v>0</v>
      </c>
      <c r="H37" s="1" t="s">
        <v>0</v>
      </c>
      <c r="N37" s="1" t="s">
        <v>0</v>
      </c>
    </row>
    <row r="38" spans="2:18" ht="13.5" thickBot="1">
      <c r="B38" s="20" t="s">
        <v>8</v>
      </c>
      <c r="C38" s="21"/>
      <c r="D38" s="21"/>
      <c r="E38" s="21"/>
      <c r="F38" s="22"/>
      <c r="H38" s="20" t="s">
        <v>9</v>
      </c>
      <c r="I38" s="23"/>
      <c r="J38" s="23"/>
      <c r="K38" s="23"/>
      <c r="L38" s="24"/>
      <c r="N38" s="20" t="s">
        <v>10</v>
      </c>
      <c r="O38" s="23"/>
      <c r="P38" s="23"/>
      <c r="Q38" s="23"/>
      <c r="R38" s="24"/>
    </row>
    <row r="39" spans="2:18" ht="13.5" thickBot="1">
      <c r="B39" s="17" t="str">
        <f>IF(B38="","-------------------------------------------------------",IF(OR(B38="Scooby Doo",B38="scooby-doo"),"Exacto","NOOOOOOOOOO!"))</f>
        <v>Exacto</v>
      </c>
      <c r="C39" s="18"/>
      <c r="D39" s="18"/>
      <c r="E39" s="18"/>
      <c r="F39" s="19"/>
      <c r="H39" s="17" t="str">
        <f>IF(H38="","-------------------------------------------------------",IF(OR(H38="la historia interminable",H38="la historia sin fin"),"Exacto","NOOOOOOOOOO!"))</f>
        <v>Exacto</v>
      </c>
      <c r="I39" s="18"/>
      <c r="J39" s="18"/>
      <c r="K39" s="18"/>
      <c r="L39" s="19"/>
      <c r="N39" s="17" t="str">
        <f>IF(N38="","-------------------------------------------------------",IF(OR(N38="el coloso en llamas",N38="infierno en la torre"),"Exacto","NOOOOOOOOOO!"))</f>
        <v>Exacto</v>
      </c>
      <c r="O39" s="18"/>
      <c r="P39" s="18"/>
      <c r="Q39" s="18"/>
      <c r="R39" s="19"/>
    </row>
    <row r="40" spans="2:14" ht="12">
      <c r="B40" s="10">
        <f>IF(B39="Exacto",1,0)</f>
        <v>1</v>
      </c>
      <c r="H40" s="10">
        <f>IF(H39="Exacto",1,0)</f>
        <v>1</v>
      </c>
      <c r="N40" s="10">
        <f>IF(N39="Exacto",1,0)</f>
        <v>1</v>
      </c>
    </row>
    <row r="42" spans="1:13" ht="12">
      <c r="A42" s="1">
        <v>7</v>
      </c>
      <c r="G42" s="1">
        <v>8</v>
      </c>
      <c r="M42" s="1">
        <v>9</v>
      </c>
    </row>
    <row r="49" spans="2:14" ht="12.75" thickBot="1">
      <c r="B49" s="1" t="s">
        <v>0</v>
      </c>
      <c r="H49" s="1" t="s">
        <v>0</v>
      </c>
      <c r="N49" s="1" t="s">
        <v>0</v>
      </c>
    </row>
    <row r="50" spans="2:18" ht="13.5" thickBot="1">
      <c r="B50" s="20" t="s">
        <v>11</v>
      </c>
      <c r="C50" s="21"/>
      <c r="D50" s="21"/>
      <c r="E50" s="21"/>
      <c r="F50" s="22"/>
      <c r="H50" s="20" t="s">
        <v>12</v>
      </c>
      <c r="I50" s="23"/>
      <c r="J50" s="23"/>
      <c r="K50" s="23"/>
      <c r="L50" s="24"/>
      <c r="N50" s="20" t="s">
        <v>13</v>
      </c>
      <c r="O50" s="23"/>
      <c r="P50" s="23"/>
      <c r="Q50" s="23"/>
      <c r="R50" s="24"/>
    </row>
    <row r="51" spans="2:18" ht="13.5" thickBot="1">
      <c r="B51" s="17" t="str">
        <f>IF(B50="","-------------------------------------------------------",IF(B50="rocky","Exacto","NOOOOOOOOOO!"))</f>
        <v>Exacto</v>
      </c>
      <c r="C51" s="18"/>
      <c r="D51" s="18"/>
      <c r="E51" s="18"/>
      <c r="F51" s="19"/>
      <c r="H51" s="17" t="str">
        <f>IF(H50="","-------------------------------------------------------",IF(OR(H50="Shakespeare enamorado",H50="Shakespeare in love"),"Exacto","NOOOOOOOOOO!"))</f>
        <v>Exacto</v>
      </c>
      <c r="I51" s="18"/>
      <c r="J51" s="18"/>
      <c r="K51" s="18"/>
      <c r="L51" s="19"/>
      <c r="N51" s="17" t="str">
        <f>IF(N50="","-------------------------------------------------------",IF(OR(N50="Marea de fuego",N50="llamaradas"),"Exacto","NOOOOOOOOOO!"))</f>
        <v>Exacto</v>
      </c>
      <c r="O51" s="18"/>
      <c r="P51" s="18"/>
      <c r="Q51" s="18"/>
      <c r="R51" s="19"/>
    </row>
    <row r="52" spans="2:14" ht="12">
      <c r="B52" s="10">
        <f>IF(B51="Exacto",1,0)</f>
        <v>1</v>
      </c>
      <c r="H52" s="10">
        <f>IF(H51="Exacto",1,0)</f>
        <v>1</v>
      </c>
      <c r="N52" s="10">
        <f>IF(N51="Exacto",1,0)</f>
        <v>1</v>
      </c>
    </row>
    <row r="54" spans="1:13" ht="12">
      <c r="A54" s="1">
        <v>10</v>
      </c>
      <c r="G54" s="1">
        <v>11</v>
      </c>
      <c r="M54" s="1">
        <v>12</v>
      </c>
    </row>
    <row r="61" spans="2:14" ht="12.75" thickBot="1">
      <c r="B61" s="1" t="s">
        <v>0</v>
      </c>
      <c r="H61" s="1" t="s">
        <v>0</v>
      </c>
      <c r="N61" s="1" t="s">
        <v>0</v>
      </c>
    </row>
    <row r="62" spans="2:18" ht="13.5" thickBot="1">
      <c r="B62" s="20" t="s">
        <v>49</v>
      </c>
      <c r="C62" s="21"/>
      <c r="D62" s="21"/>
      <c r="E62" s="21"/>
      <c r="F62" s="22"/>
      <c r="H62" s="20" t="s">
        <v>14</v>
      </c>
      <c r="I62" s="23"/>
      <c r="J62" s="23"/>
      <c r="K62" s="23"/>
      <c r="L62" s="24"/>
      <c r="N62" s="20" t="s">
        <v>15</v>
      </c>
      <c r="O62" s="23"/>
      <c r="P62" s="23"/>
      <c r="Q62" s="23"/>
      <c r="R62" s="24"/>
    </row>
    <row r="63" spans="2:18" ht="13.5" thickBot="1">
      <c r="B63" s="17" t="str">
        <f>IF(B62="","-------------------------------------------------------",IF(OR(B62="big fish",B62="el gran pez",B62="el pez gordo"),"Exacto","NOOOOOOOOOO!"))</f>
        <v>Exacto</v>
      </c>
      <c r="C63" s="18"/>
      <c r="D63" s="18"/>
      <c r="E63" s="18"/>
      <c r="F63" s="19"/>
      <c r="H63" s="17" t="str">
        <f>IF(H62="","-------------------------------------------------------",IF(H62="jack frost","Exacto","NOOOOOOOOOO!"))</f>
        <v>Exacto</v>
      </c>
      <c r="I63" s="18"/>
      <c r="J63" s="18"/>
      <c r="K63" s="18"/>
      <c r="L63" s="19"/>
      <c r="N63" s="17" t="str">
        <f>IF(N62="","-------------------------------------------------------",IF(OR(N62="sleepers",N62="los hijos de la calle"),"Exacto","NOOOOOOOOOO!"))</f>
        <v>Exacto</v>
      </c>
      <c r="O63" s="18"/>
      <c r="P63" s="18"/>
      <c r="Q63" s="18"/>
      <c r="R63" s="19"/>
    </row>
    <row r="64" spans="2:14" ht="12">
      <c r="B64" s="10">
        <f>IF(B63="Exacto",1,0)</f>
        <v>1</v>
      </c>
      <c r="H64" s="10">
        <f>IF(H63="Exacto",1,0)</f>
        <v>1</v>
      </c>
      <c r="N64" s="10">
        <f>IF(N63="Exacto",1,0)</f>
        <v>1</v>
      </c>
    </row>
    <row r="66" spans="1:13" ht="12">
      <c r="A66" s="1">
        <v>13</v>
      </c>
      <c r="G66" s="1">
        <v>14</v>
      </c>
      <c r="M66" s="1">
        <v>15</v>
      </c>
    </row>
    <row r="73" spans="2:14" ht="12.75" thickBot="1">
      <c r="B73" s="1" t="s">
        <v>0</v>
      </c>
      <c r="H73" s="1" t="s">
        <v>0</v>
      </c>
      <c r="N73" s="1" t="s">
        <v>0</v>
      </c>
    </row>
    <row r="74" spans="2:18" ht="13.5" thickBot="1">
      <c r="B74" s="20" t="s">
        <v>16</v>
      </c>
      <c r="C74" s="21"/>
      <c r="D74" s="21"/>
      <c r="E74" s="21"/>
      <c r="F74" s="22"/>
      <c r="H74" s="20" t="s">
        <v>17</v>
      </c>
      <c r="I74" s="23"/>
      <c r="J74" s="23"/>
      <c r="K74" s="23"/>
      <c r="L74" s="24"/>
      <c r="N74" s="20" t="s">
        <v>18</v>
      </c>
      <c r="O74" s="23"/>
      <c r="P74" s="23"/>
      <c r="Q74" s="23"/>
      <c r="R74" s="24"/>
    </row>
    <row r="75" spans="2:18" ht="13.5" thickBot="1">
      <c r="B75" s="17" t="str">
        <f>IF(B74="","-------------------------------------------------------",IF(OR(B74="rugrats",B74="los rugrats",B74="aventuras en pañales",B74="Adventures in Diapers"),"Exacto","Mal"))</f>
        <v>Exacto</v>
      </c>
      <c r="C75" s="18"/>
      <c r="D75" s="18"/>
      <c r="E75" s="18"/>
      <c r="F75" s="19"/>
      <c r="H75" s="17" t="str">
        <f>IF(H74="","-------------------------------------------------------",IF(OR(H74="quiero ser como Beckham",H74="jugando con el destino",H74="bend it like beckham",H74="kick it like beckham"),"Exacto","NOOOOOOOOOO!"))</f>
        <v>Exacto</v>
      </c>
      <c r="I75" s="18"/>
      <c r="J75" s="18"/>
      <c r="K75" s="18"/>
      <c r="L75" s="19"/>
      <c r="N75" s="17" t="str">
        <f>IF(N74="","-------------------------------------------------------",IF(OR(N74="pesadilla antes de navidad",N74="el extraño mundo de jack",N74="el extraño mundo del señor jack",N74="el extraño mundo de mister jack"),"Exacto","NOOOOOOOOOO!"))</f>
        <v>Exacto</v>
      </c>
      <c r="O75" s="18"/>
      <c r="P75" s="18"/>
      <c r="Q75" s="18"/>
      <c r="R75" s="19"/>
    </row>
    <row r="76" spans="2:14" ht="12">
      <c r="B76" s="10">
        <f>IF(B75="Exacto",1,0)</f>
        <v>1</v>
      </c>
      <c r="H76" s="10">
        <f>IF(H75="Exacto",1,0)</f>
        <v>1</v>
      </c>
      <c r="N76" s="10">
        <f>IF(N75="Exacto",1,0)</f>
        <v>1</v>
      </c>
    </row>
    <row r="78" spans="1:13" ht="12">
      <c r="A78" s="1">
        <v>16</v>
      </c>
      <c r="G78" s="1">
        <v>17</v>
      </c>
      <c r="M78" s="1">
        <v>18</v>
      </c>
    </row>
    <row r="85" spans="2:14" ht="12.75" thickBot="1">
      <c r="B85" s="1" t="s">
        <v>0</v>
      </c>
      <c r="H85" s="1" t="s">
        <v>0</v>
      </c>
      <c r="N85" s="1" t="s">
        <v>0</v>
      </c>
    </row>
    <row r="86" spans="2:18" ht="13.5" thickBot="1">
      <c r="B86" s="20" t="s">
        <v>19</v>
      </c>
      <c r="C86" s="21"/>
      <c r="D86" s="21"/>
      <c r="E86" s="21"/>
      <c r="F86" s="22"/>
      <c r="H86" s="20" t="s">
        <v>20</v>
      </c>
      <c r="I86" s="23"/>
      <c r="J86" s="23"/>
      <c r="K86" s="23"/>
      <c r="L86" s="24"/>
      <c r="N86" s="20" t="s">
        <v>21</v>
      </c>
      <c r="O86" s="23"/>
      <c r="P86" s="23"/>
      <c r="Q86" s="23"/>
      <c r="R86" s="24"/>
    </row>
    <row r="87" spans="2:18" ht="13.5" thickBot="1">
      <c r="B87" s="17" t="str">
        <f>IF(B86="","-------------------------------------------------------",IF(B86="donnie darko","Exacto","NOOOOOOOOOO!"))</f>
        <v>Exacto</v>
      </c>
      <c r="C87" s="18"/>
      <c r="D87" s="18"/>
      <c r="E87" s="18"/>
      <c r="F87" s="19"/>
      <c r="H87" s="17" t="str">
        <f>IF(H86="","-------------------------------------------------------",IF(H86="titanic","Exacto","NOOOOOOOOOO!"))</f>
        <v>Exacto</v>
      </c>
      <c r="I87" s="18"/>
      <c r="J87" s="18"/>
      <c r="K87" s="18"/>
      <c r="L87" s="19"/>
      <c r="N87" s="17" t="str">
        <f>IF(N86="","-------------------------------------------------------",IF(OR(N86="malcolm x",N86="malcom x"),"Exacto","NOOOOOOOOOO!"))</f>
        <v>Exacto</v>
      </c>
      <c r="O87" s="18"/>
      <c r="P87" s="18"/>
      <c r="Q87" s="18"/>
      <c r="R87" s="19"/>
    </row>
    <row r="88" spans="2:14" ht="12">
      <c r="B88" s="10">
        <f>IF(B87="Exacto",1,0)</f>
        <v>1</v>
      </c>
      <c r="H88" s="10">
        <f>IF(H87="Exacto",1,0)</f>
        <v>1</v>
      </c>
      <c r="N88" s="10">
        <f>IF(N87="Exacto",1,0)</f>
        <v>1</v>
      </c>
    </row>
    <row r="90" spans="1:13" ht="12">
      <c r="A90" s="1">
        <v>19</v>
      </c>
      <c r="G90" s="1">
        <v>20</v>
      </c>
      <c r="M90" s="1">
        <v>21</v>
      </c>
    </row>
    <row r="97" spans="2:14" ht="12.75" thickBot="1">
      <c r="B97" s="1" t="s">
        <v>0</v>
      </c>
      <c r="H97" s="1" t="s">
        <v>0</v>
      </c>
      <c r="N97" s="1" t="s">
        <v>0</v>
      </c>
    </row>
    <row r="98" spans="2:18" ht="13.5" thickBot="1">
      <c r="B98" s="20" t="s">
        <v>22</v>
      </c>
      <c r="C98" s="21"/>
      <c r="D98" s="21"/>
      <c r="E98" s="21"/>
      <c r="F98" s="22"/>
      <c r="H98" s="20" t="s">
        <v>23</v>
      </c>
      <c r="I98" s="23"/>
      <c r="J98" s="23"/>
      <c r="K98" s="23"/>
      <c r="L98" s="24"/>
      <c r="N98" s="20" t="s">
        <v>24</v>
      </c>
      <c r="O98" s="23"/>
      <c r="P98" s="23"/>
      <c r="Q98" s="23"/>
      <c r="R98" s="24"/>
    </row>
    <row r="99" spans="2:18" ht="13.5" thickBot="1">
      <c r="B99" s="17" t="str">
        <f>IF(B98="","-------------------------------------------------------",IF(OR(B98="el imperio del fuego",B98="el reinado del fuego"),"Exacto","NOOOOOOOOOO!"))</f>
        <v>Exacto</v>
      </c>
      <c r="C99" s="18"/>
      <c r="D99" s="18"/>
      <c r="E99" s="18"/>
      <c r="F99" s="19"/>
      <c r="H99" s="17" t="str">
        <f>IF(H98="","-------------------------------------------------------",IF(OR(H98="stuart little",H98="un ratón en la familia",H98="un raton en la familia",H98="stuart little, un ratón en la familia",H98="stuart little, un raton en la familia",H98="el pequeño stuart"),"Exacto","NOOOOOOOOOO!"))</f>
        <v>Exacto</v>
      </c>
      <c r="I99" s="18"/>
      <c r="J99" s="18"/>
      <c r="K99" s="18"/>
      <c r="L99" s="19"/>
      <c r="N99" s="17" t="str">
        <f>IF(N98="","-------------------------------------------------------",IF(OR(N98="testigo mudo",N98="testigo silencioso"),"Exacto","NOOOOOOOOOO!"))</f>
        <v>Exacto</v>
      </c>
      <c r="O99" s="18"/>
      <c r="P99" s="18"/>
      <c r="Q99" s="18"/>
      <c r="R99" s="19"/>
    </row>
    <row r="100" spans="2:14" ht="12">
      <c r="B100" s="10">
        <f>IF(B99="Exacto",1,0)</f>
        <v>1</v>
      </c>
      <c r="H100" s="10">
        <f>IF(H99="Exacto",1,0)</f>
        <v>1</v>
      </c>
      <c r="N100" s="10">
        <f>IF(N99="Exacto",1,0)</f>
        <v>1</v>
      </c>
    </row>
    <row r="102" spans="1:13" ht="12">
      <c r="A102" s="1">
        <v>22</v>
      </c>
      <c r="G102" s="1">
        <v>23</v>
      </c>
      <c r="M102" s="1">
        <v>24</v>
      </c>
    </row>
    <row r="109" spans="2:14" ht="12.75" thickBot="1">
      <c r="B109" s="1" t="s">
        <v>0</v>
      </c>
      <c r="H109" s="1" t="s">
        <v>0</v>
      </c>
      <c r="N109" s="1" t="s">
        <v>0</v>
      </c>
    </row>
    <row r="110" spans="2:18" ht="13.5" thickBot="1">
      <c r="B110" s="20" t="s">
        <v>25</v>
      </c>
      <c r="C110" s="21"/>
      <c r="D110" s="21"/>
      <c r="E110" s="21"/>
      <c r="F110" s="22"/>
      <c r="H110" s="20" t="s">
        <v>26</v>
      </c>
      <c r="I110" s="23"/>
      <c r="J110" s="23"/>
      <c r="K110" s="23"/>
      <c r="L110" s="24"/>
      <c r="N110" s="20" t="s">
        <v>27</v>
      </c>
      <c r="O110" s="23"/>
      <c r="P110" s="23"/>
      <c r="Q110" s="23"/>
      <c r="R110" s="24"/>
    </row>
    <row r="111" spans="2:18" ht="13.5" thickBot="1">
      <c r="B111" s="17" t="str">
        <f>IF(B110="","-------------------------------------------------------",IF(OR(B110="the green mile",B110="la milla verde",B110="milagros inesperados"),"Exacto","NOOOOOOOOOO!"))</f>
        <v>Exacto</v>
      </c>
      <c r="C111" s="18"/>
      <c r="D111" s="18"/>
      <c r="E111" s="18"/>
      <c r="F111" s="19"/>
      <c r="H111" s="17" t="str">
        <f>IF(H110="","-------------------------------------------------------",IF(OR(H110="speed",H110="máxima velocidad",H110="máxima potencia",H110="maxima velocidad",H110="Speed: máxima potencia",H110="Speed: maxima potencia",H110="maxima potencia"),"Exacto","NOOOOOOOOOO!"))</f>
        <v>Exacto</v>
      </c>
      <c r="I111" s="18"/>
      <c r="J111" s="18"/>
      <c r="K111" s="18"/>
      <c r="L111" s="19"/>
      <c r="N111" s="17" t="str">
        <f>IF(N110="","-------------------------------------------------------",IF(OR(N110="bagdad cafe",N110="bagdad café",N110="café bagdad",N110="cafe bagdad"),"Exacto","NOOOOOOOOOO!"))</f>
        <v>Exacto</v>
      </c>
      <c r="O111" s="18"/>
      <c r="P111" s="18"/>
      <c r="Q111" s="18"/>
      <c r="R111" s="19"/>
    </row>
    <row r="112" spans="2:14" ht="12">
      <c r="B112" s="10">
        <f>IF(B111="Exacto",1,0)</f>
        <v>1</v>
      </c>
      <c r="H112" s="10">
        <f>IF(H111="Exacto",1,0)</f>
        <v>1</v>
      </c>
      <c r="N112" s="10">
        <f>IF(N111="Exacto",1,0)</f>
        <v>1</v>
      </c>
    </row>
    <row r="114" spans="1:13" ht="12">
      <c r="A114" s="1">
        <v>25</v>
      </c>
      <c r="G114" s="1">
        <v>26</v>
      </c>
      <c r="M114" s="1">
        <v>27</v>
      </c>
    </row>
    <row r="121" spans="2:14" ht="12.75" thickBot="1">
      <c r="B121" s="1" t="s">
        <v>0</v>
      </c>
      <c r="H121" s="1" t="s">
        <v>0</v>
      </c>
      <c r="N121" s="1" t="s">
        <v>0</v>
      </c>
    </row>
    <row r="122" spans="2:18" ht="13.5" thickBot="1">
      <c r="B122" s="20" t="s">
        <v>28</v>
      </c>
      <c r="C122" s="21"/>
      <c r="D122" s="21"/>
      <c r="E122" s="21"/>
      <c r="F122" s="22"/>
      <c r="H122" s="20" t="s">
        <v>29</v>
      </c>
      <c r="I122" s="23"/>
      <c r="J122" s="23"/>
      <c r="K122" s="23"/>
      <c r="L122" s="24"/>
      <c r="N122" s="20" t="s">
        <v>30</v>
      </c>
      <c r="O122" s="23"/>
      <c r="P122" s="23"/>
      <c r="Q122" s="23"/>
      <c r="R122" s="24"/>
    </row>
    <row r="123" spans="2:18" ht="13.5" thickBot="1">
      <c r="B123" s="17" t="str">
        <f>IF(B122="","-------------------------------------------------------",IF(OR(B122="miedo y asco en las vegas",B122="pánico y locura en las vegas",B122="panico y locura en las vegas"),"Exacto","NOOOOOOOOOO!"))</f>
        <v>Exacto</v>
      </c>
      <c r="C123" s="18"/>
      <c r="D123" s="18"/>
      <c r="E123" s="18"/>
      <c r="F123" s="19"/>
      <c r="H123" s="17" t="str">
        <f>IF(H122="","-------------------------------------------------------",IF(H122="forrest gump","Exacto","NOOOOOOOOOO!"))</f>
        <v>Exacto</v>
      </c>
      <c r="I123" s="18"/>
      <c r="J123" s="18"/>
      <c r="K123" s="18"/>
      <c r="L123" s="19"/>
      <c r="N123" s="17" t="str">
        <f>IF(N122="","-------------------------------------------------------",IF(OR(N122="tres reyes",N122="los tres reyes"),"Exacto","NOOOOOOOOOO!"))</f>
        <v>Exacto</v>
      </c>
      <c r="O123" s="18"/>
      <c r="P123" s="18"/>
      <c r="Q123" s="18"/>
      <c r="R123" s="19"/>
    </row>
    <row r="124" spans="2:14" ht="12">
      <c r="B124" s="10">
        <f>IF(B123="Exacto",1,0)</f>
        <v>1</v>
      </c>
      <c r="H124" s="10">
        <f>IF(H123="Exacto",1,0)</f>
        <v>1</v>
      </c>
      <c r="N124" s="10">
        <f>IF(N123="Exacto",1,0)</f>
        <v>1</v>
      </c>
    </row>
    <row r="126" spans="1:13" ht="12">
      <c r="A126" s="1">
        <v>28</v>
      </c>
      <c r="G126" s="1">
        <v>29</v>
      </c>
      <c r="M126" s="1">
        <v>30</v>
      </c>
    </row>
    <row r="133" spans="2:14" ht="12.75" thickBot="1">
      <c r="B133" s="1" t="s">
        <v>0</v>
      </c>
      <c r="H133" s="1" t="s">
        <v>0</v>
      </c>
      <c r="N133" s="1" t="s">
        <v>0</v>
      </c>
    </row>
    <row r="134" spans="2:18" ht="13.5" thickBot="1">
      <c r="B134" s="20" t="s">
        <v>31</v>
      </c>
      <c r="C134" s="21"/>
      <c r="D134" s="21"/>
      <c r="E134" s="21"/>
      <c r="F134" s="22"/>
      <c r="H134" s="20" t="s">
        <v>32</v>
      </c>
      <c r="I134" s="23"/>
      <c r="J134" s="23"/>
      <c r="K134" s="23"/>
      <c r="L134" s="24"/>
      <c r="N134" s="20" t="s">
        <v>33</v>
      </c>
      <c r="O134" s="23"/>
      <c r="P134" s="23"/>
      <c r="Q134" s="23"/>
      <c r="R134" s="24"/>
    </row>
    <row r="135" spans="2:18" ht="13.5" thickBot="1">
      <c r="B135" s="17" t="str">
        <f>IF(B134="","-------------------------------------------------------",IF(OR(B134="man on the moon",B134="el mundo de andy",B134="el lunático",B134="el lunatico"),"Exacto","NOOOOOOOOOO!"))</f>
        <v>Exacto</v>
      </c>
      <c r="C135" s="18"/>
      <c r="D135" s="18"/>
      <c r="E135" s="18"/>
      <c r="F135" s="19"/>
      <c r="H135" s="17" t="str">
        <f>IF(H134="","-------------------------------------------------------",IF(OR(H134="scary movie",B134="una película de miedo",B134="una pelicula de miedo",B134="pelicula de miedo"),"Exacto","NOOOOOOOOOO!"))</f>
        <v>Exacto</v>
      </c>
      <c r="I135" s="18"/>
      <c r="J135" s="18"/>
      <c r="K135" s="18"/>
      <c r="L135" s="19"/>
      <c r="N135" s="17" t="str">
        <f>IF(N134="","-------------------------------------------------------",IF(OR(N134="underworld",N134="inframundo"),"Exacto","NOOOOOOOOOO!"))</f>
        <v>Exacto</v>
      </c>
      <c r="O135" s="18"/>
      <c r="P135" s="18"/>
      <c r="Q135" s="18"/>
      <c r="R135" s="19"/>
    </row>
    <row r="136" spans="2:14" ht="12">
      <c r="B136" s="10">
        <f>IF(B135="Exacto",1,0)</f>
        <v>1</v>
      </c>
      <c r="H136" s="10">
        <f>IF(H135="Exacto",1,0)</f>
        <v>1</v>
      </c>
      <c r="N136" s="10">
        <f>IF(N135="Exacto",1,0)</f>
        <v>1</v>
      </c>
    </row>
    <row r="138" spans="1:13" ht="12">
      <c r="A138" s="1">
        <v>31</v>
      </c>
      <c r="G138" s="1">
        <v>32</v>
      </c>
      <c r="M138" s="1">
        <v>33</v>
      </c>
    </row>
    <row r="145" spans="2:14" ht="12.75" thickBot="1">
      <c r="B145" s="1" t="s">
        <v>0</v>
      </c>
      <c r="H145" s="1" t="s">
        <v>0</v>
      </c>
      <c r="N145" s="1" t="s">
        <v>0</v>
      </c>
    </row>
    <row r="146" spans="2:18" ht="13.5" thickBot="1">
      <c r="B146" s="20" t="s">
        <v>37</v>
      </c>
      <c r="C146" s="21"/>
      <c r="D146" s="21"/>
      <c r="E146" s="21"/>
      <c r="F146" s="22"/>
      <c r="H146" s="20" t="s">
        <v>34</v>
      </c>
      <c r="I146" s="23"/>
      <c r="J146" s="23"/>
      <c r="K146" s="23"/>
      <c r="L146" s="24"/>
      <c r="N146" s="20" t="s">
        <v>38</v>
      </c>
      <c r="O146" s="23"/>
      <c r="P146" s="23"/>
      <c r="Q146" s="23"/>
      <c r="R146" s="24"/>
    </row>
    <row r="147" spans="2:18" ht="13.5" thickBot="1">
      <c r="B147" s="17" t="str">
        <f>IF(B146="","-------------------------------------------------------",IF(OR(B146="el diario de bridget jones",B146="bridget jones"),"Exacto","NOOOOOOOOOO!"))</f>
        <v>Exacto</v>
      </c>
      <c r="C147" s="18"/>
      <c r="D147" s="18"/>
      <c r="E147" s="18"/>
      <c r="F147" s="19"/>
      <c r="H147" s="17" t="str">
        <f>IF(H146="","-------------------------------------------------------",IF(H146="kill bill","Exacto","NOOOOOOOOOO!"))</f>
        <v>Exacto</v>
      </c>
      <c r="I147" s="18"/>
      <c r="J147" s="18"/>
      <c r="K147" s="18"/>
      <c r="L147" s="19"/>
      <c r="N147" s="17" t="str">
        <f>IF(N146="","-------------------------------------------------------",IF(OR(N146="un pedazo de cielo",N146="mystic pizza",N146="mistic pizza"),"Exacto","NOOOOOOOOOO!"))</f>
        <v>Exacto</v>
      </c>
      <c r="O147" s="18"/>
      <c r="P147" s="18"/>
      <c r="Q147" s="18"/>
      <c r="R147" s="19"/>
    </row>
    <row r="148" spans="2:14" ht="12">
      <c r="B148" s="10">
        <f>IF(B147="Exacto",1,0)</f>
        <v>1</v>
      </c>
      <c r="H148" s="10">
        <f>IF(H147="Exacto",1,0)</f>
        <v>1</v>
      </c>
      <c r="N148" s="10">
        <f>IF(N147="Exacto",1,0)</f>
        <v>1</v>
      </c>
    </row>
    <row r="150" spans="1:13" ht="12">
      <c r="A150" s="1">
        <v>34</v>
      </c>
      <c r="G150" s="1">
        <v>35</v>
      </c>
      <c r="M150" s="1">
        <v>36</v>
      </c>
    </row>
    <row r="157" spans="2:14" ht="12.75" thickBot="1">
      <c r="B157" s="1" t="s">
        <v>0</v>
      </c>
      <c r="H157" s="1" t="s">
        <v>0</v>
      </c>
      <c r="N157" s="1" t="s">
        <v>0</v>
      </c>
    </row>
    <row r="158" spans="2:18" ht="13.5" thickBot="1">
      <c r="B158" s="20" t="s">
        <v>39</v>
      </c>
      <c r="C158" s="21"/>
      <c r="D158" s="21"/>
      <c r="E158" s="21"/>
      <c r="F158" s="22"/>
      <c r="H158" s="20" t="s">
        <v>40</v>
      </c>
      <c r="I158" s="23"/>
      <c r="J158" s="23"/>
      <c r="K158" s="23"/>
      <c r="L158" s="24"/>
      <c r="N158" s="20" t="s">
        <v>41</v>
      </c>
      <c r="O158" s="23"/>
      <c r="P158" s="23"/>
      <c r="Q158" s="23"/>
      <c r="R158" s="24"/>
    </row>
    <row r="159" spans="2:18" ht="13.5" thickBot="1">
      <c r="B159" s="17" t="str">
        <f>IF(B158="","-------------------------------------------------------",IF(OR(B158="12 hombres sin piedad",B158="doce hombres sin piedad",B158="Doce hombres en pugna",B158="12 hombres en pugna"),"Exacto","NOOOOOOOOOO!"))</f>
        <v>Exacto</v>
      </c>
      <c r="C159" s="18"/>
      <c r="D159" s="18"/>
      <c r="E159" s="18"/>
      <c r="F159" s="19"/>
      <c r="H159" s="17" t="str">
        <f>IF(H158="","-------------------------------------------------------",IF(OR(H158="super mario bros",H158="super mario"),"Exacto","NOOOOOOOOOO!"))</f>
        <v>Exacto</v>
      </c>
      <c r="I159" s="18"/>
      <c r="J159" s="18"/>
      <c r="K159" s="18"/>
      <c r="L159" s="19"/>
      <c r="N159" s="17" t="str">
        <f>IF(N158="","-------------------------------------------------------",IF(OR(N158="mi gran boda griega",N158="Mi gran casamiento griego",N158="casarse está en griego",N158="casarse esta en griego",N158="casarse… está en griego",N158="casarse… esta en griego"),"Exacto","NOOOOOOOOOO!"))</f>
        <v>Exacto</v>
      </c>
      <c r="O159" s="18"/>
      <c r="P159" s="18"/>
      <c r="Q159" s="18"/>
      <c r="R159" s="19"/>
    </row>
    <row r="160" spans="2:14" ht="12">
      <c r="B160" s="10">
        <f>IF(B159="Exacto",1,0)</f>
        <v>1</v>
      </c>
      <c r="H160" s="10">
        <f>IF(H159="Exacto",1,0)</f>
        <v>1</v>
      </c>
      <c r="N160" s="10">
        <f>IF(N159="Exacto",1,0)</f>
        <v>1</v>
      </c>
    </row>
    <row r="162" spans="1:13" ht="12">
      <c r="A162" s="1">
        <v>37</v>
      </c>
      <c r="G162" s="1">
        <v>38</v>
      </c>
      <c r="M162" s="1">
        <v>39</v>
      </c>
    </row>
    <row r="169" spans="2:14" ht="12.75" thickBot="1">
      <c r="B169" s="1" t="s">
        <v>0</v>
      </c>
      <c r="H169" s="1" t="s">
        <v>0</v>
      </c>
      <c r="N169" s="1" t="s">
        <v>0</v>
      </c>
    </row>
    <row r="170" spans="2:18" ht="13.5" thickBot="1">
      <c r="B170" s="20" t="s">
        <v>42</v>
      </c>
      <c r="C170" s="21"/>
      <c r="D170" s="21"/>
      <c r="E170" s="21"/>
      <c r="F170" s="22"/>
      <c r="H170" s="20" t="s">
        <v>43</v>
      </c>
      <c r="I170" s="23"/>
      <c r="J170" s="23"/>
      <c r="K170" s="23"/>
      <c r="L170" s="24"/>
      <c r="N170" s="20" t="s">
        <v>35</v>
      </c>
      <c r="O170" s="23"/>
      <c r="P170" s="23"/>
      <c r="Q170" s="23"/>
      <c r="R170" s="24"/>
    </row>
    <row r="171" spans="2:18" ht="13.5" thickBot="1">
      <c r="B171" s="17" t="str">
        <f>IF(B170="","-------------------------------------------------------",IF(OR(B170="papillon",B170="le papillon"),"Exacto","NOOOOOOOOOO!"))</f>
        <v>Exacto</v>
      </c>
      <c r="C171" s="18"/>
      <c r="D171" s="18"/>
      <c r="E171" s="18"/>
      <c r="F171" s="19"/>
      <c r="H171" s="17" t="str">
        <f>IF(H170="","-------------------------------------------------------",IF(OR(H170="barco fantasma",H170="ghost ship",H170="ghost ship. Barco fantasma"),"Exacto","NOOOOOOOOOO!"))</f>
        <v>Exacto</v>
      </c>
      <c r="I171" s="18"/>
      <c r="J171" s="18"/>
      <c r="K171" s="18"/>
      <c r="L171" s="19"/>
      <c r="N171" s="17" t="str">
        <f>IF(N170="","-------------------------------------------------------",IF(OR(N170="matrix",N170="the matrix"),"Exacto","NOOOOOOOOOO!"))</f>
        <v>Exacto</v>
      </c>
      <c r="O171" s="18"/>
      <c r="P171" s="18"/>
      <c r="Q171" s="18"/>
      <c r="R171" s="19"/>
    </row>
    <row r="172" spans="2:14" ht="12">
      <c r="B172" s="10">
        <f>IF(B171="Exacto",1,0)</f>
        <v>1</v>
      </c>
      <c r="H172" s="10">
        <f>IF(H171="Exacto",1,0)</f>
        <v>1</v>
      </c>
      <c r="N172" s="10">
        <f>IF(N171="Exacto",1,0)</f>
        <v>1</v>
      </c>
    </row>
    <row r="174" spans="1:13" ht="12">
      <c r="A174" s="1">
        <v>40</v>
      </c>
      <c r="G174" s="1">
        <v>41</v>
      </c>
      <c r="M174" s="1">
        <v>42</v>
      </c>
    </row>
    <row r="181" spans="2:14" ht="12.75" thickBot="1">
      <c r="B181" s="1" t="s">
        <v>0</v>
      </c>
      <c r="H181" s="1" t="s">
        <v>0</v>
      </c>
      <c r="N181" s="1" t="s">
        <v>0</v>
      </c>
    </row>
    <row r="182" spans="2:18" ht="13.5" thickBot="1">
      <c r="B182" s="20" t="s">
        <v>44</v>
      </c>
      <c r="C182" s="21"/>
      <c r="D182" s="21"/>
      <c r="E182" s="21"/>
      <c r="F182" s="22"/>
      <c r="H182" s="20" t="s">
        <v>36</v>
      </c>
      <c r="I182" s="23"/>
      <c r="J182" s="23"/>
      <c r="K182" s="23"/>
      <c r="L182" s="24"/>
      <c r="N182" s="20" t="s">
        <v>45</v>
      </c>
      <c r="O182" s="23"/>
      <c r="P182" s="23"/>
      <c r="Q182" s="23"/>
      <c r="R182" s="24"/>
    </row>
    <row r="183" spans="2:18" ht="13.5" thickBot="1">
      <c r="B183" s="17" t="str">
        <f>IF(B182="","-------------------------------------------------------",IF(B182="ojos de serpiente","Exacto","NOOOOOOOOOO!"))</f>
        <v>Exacto</v>
      </c>
      <c r="C183" s="18"/>
      <c r="D183" s="18"/>
      <c r="E183" s="18"/>
      <c r="F183" s="19"/>
      <c r="H183" s="17" t="str">
        <f>IF(H182="","-------------------------------------------------------",IF(OR(H182="cube",H182="cubo",H182="el cubo",H182="the cube"),"Exacto","NOOOOOOOOOO!"))</f>
        <v>Exacto</v>
      </c>
      <c r="I183" s="18"/>
      <c r="J183" s="18"/>
      <c r="K183" s="18"/>
      <c r="L183" s="19"/>
      <c r="N183" s="17" t="str">
        <f>IF(N182="","-------------------------------------------------------",IF(OR(N182="la novia de Frankenstein",N182="la novia de Frankensten",N182="la novia de frankenstin",N182="la novia de frankentein"),"Exacto","NOOOOOOOOOO!"))</f>
        <v>Exacto</v>
      </c>
      <c r="O183" s="18"/>
      <c r="P183" s="18"/>
      <c r="Q183" s="18"/>
      <c r="R183" s="19"/>
    </row>
    <row r="184" spans="2:14" ht="12">
      <c r="B184" s="10">
        <f>IF(B183="Exacto",1,0)</f>
        <v>1</v>
      </c>
      <c r="H184" s="10">
        <f>IF(H183="Exacto",1,0)</f>
        <v>1</v>
      </c>
      <c r="N184" s="10">
        <f>IF(N183="Exacto",1,0)</f>
        <v>1</v>
      </c>
    </row>
    <row r="186" spans="1:13" ht="12">
      <c r="A186" s="1">
        <v>43</v>
      </c>
      <c r="G186" s="1">
        <v>44</v>
      </c>
      <c r="M186" s="1">
        <v>45</v>
      </c>
    </row>
    <row r="193" spans="2:14" ht="12.75" thickBot="1">
      <c r="B193" s="1" t="s">
        <v>0</v>
      </c>
      <c r="H193" s="1" t="s">
        <v>0</v>
      </c>
      <c r="N193" s="1" t="s">
        <v>0</v>
      </c>
    </row>
    <row r="194" spans="2:18" ht="13.5" thickBot="1">
      <c r="B194" s="20" t="s">
        <v>46</v>
      </c>
      <c r="C194" s="21"/>
      <c r="D194" s="21"/>
      <c r="E194" s="21"/>
      <c r="F194" s="22"/>
      <c r="H194" s="20" t="s">
        <v>47</v>
      </c>
      <c r="I194" s="23"/>
      <c r="J194" s="23"/>
      <c r="K194" s="23"/>
      <c r="L194" s="24"/>
      <c r="N194" s="20" t="s">
        <v>48</v>
      </c>
      <c r="O194" s="23"/>
      <c r="P194" s="23"/>
      <c r="Q194" s="23"/>
      <c r="R194" s="24"/>
    </row>
    <row r="195" spans="2:18" ht="13.5" thickBot="1">
      <c r="B195" s="17" t="str">
        <f>IF(B194="","-------------------------------------------------------",IF(OR(B194="los goonies",B194="goonies"),"Exacto","NOOOOOOOOOO!"))</f>
        <v>Exacto</v>
      </c>
      <c r="C195" s="18"/>
      <c r="D195" s="18"/>
      <c r="E195" s="18"/>
      <c r="F195" s="19"/>
      <c r="H195" s="17" t="str">
        <f>IF(H194="","-------------------------------------------------------",IF(OR(H194="el señor de los caballos",H194="el hombre que susurraba a los caballos"),"Exacto","NOOOOOOOOOO!"))</f>
        <v>Exacto</v>
      </c>
      <c r="I195" s="18"/>
      <c r="J195" s="18"/>
      <c r="K195" s="18"/>
      <c r="L195" s="19"/>
      <c r="N195" s="17" t="str">
        <f>IF(N194="","-------------------------------------------------------",IF(N194="Cocodrilo Dundee","Exacto","NOOOOOOOOOO!"))</f>
        <v>Exacto</v>
      </c>
      <c r="O195" s="18"/>
      <c r="P195" s="18"/>
      <c r="Q195" s="18"/>
      <c r="R195" s="19"/>
    </row>
    <row r="196" spans="2:14" ht="12">
      <c r="B196" s="10">
        <f>IF(B195="Exacto",1,0)</f>
        <v>1</v>
      </c>
      <c r="H196" s="10">
        <f>IF(H195="Exacto",1,0)</f>
        <v>1</v>
      </c>
      <c r="N196" s="10">
        <f>IF(N195="Exacto",1,0)</f>
        <v>1</v>
      </c>
    </row>
    <row r="198" spans="1:13" ht="12">
      <c r="A198" s="1">
        <v>46</v>
      </c>
      <c r="G198" s="1">
        <v>47</v>
      </c>
      <c r="M198" s="1">
        <v>48</v>
      </c>
    </row>
    <row r="205" spans="2:14" ht="12.75" thickBot="1">
      <c r="B205" s="1" t="s">
        <v>0</v>
      </c>
      <c r="H205" s="1" t="s">
        <v>0</v>
      </c>
      <c r="N205" s="1" t="s">
        <v>0</v>
      </c>
    </row>
    <row r="206" spans="2:18" ht="13.5" thickBot="1">
      <c r="B206" s="20" t="s">
        <v>50</v>
      </c>
      <c r="C206" s="21"/>
      <c r="D206" s="21"/>
      <c r="E206" s="21"/>
      <c r="F206" s="22"/>
      <c r="H206" s="20" t="s">
        <v>51</v>
      </c>
      <c r="I206" s="23"/>
      <c r="J206" s="23"/>
      <c r="K206" s="23"/>
      <c r="L206" s="24"/>
      <c r="N206" s="20" t="s">
        <v>52</v>
      </c>
      <c r="O206" s="23"/>
      <c r="P206" s="23"/>
      <c r="Q206" s="23"/>
      <c r="R206" s="24"/>
    </row>
    <row r="207" spans="2:18" ht="13.5" thickBot="1">
      <c r="B207" s="17" t="str">
        <f>IF(B206="","-------------------------------------------------------",IF(OR(B206="llora nena",B206="cry baby"),"Exacto","NOOOOOOOOOO!"))</f>
        <v>Exacto</v>
      </c>
      <c r="C207" s="18"/>
      <c r="D207" s="18"/>
      <c r="E207" s="18"/>
      <c r="F207" s="19"/>
      <c r="H207" s="17" t="str">
        <f>IF(H206="","-------------------------------------------------------",IF(OR(H206="Seis días y siete noches",H206="Seis dias y siete noches",H206="6 días y 7 noches",H206="6 dias y 7 noches",H206="Seis días, siete noches",H206="Seis dias, siete noches",H206="6 días, 7 noches",H206="6 dias, 7 noches"),"Exacto","NOOOOOOOOOO!"))</f>
        <v>Exacto</v>
      </c>
      <c r="I207" s="18"/>
      <c r="J207" s="18"/>
      <c r="K207" s="18"/>
      <c r="L207" s="19"/>
      <c r="N207" s="17" t="str">
        <f>IF(N206="","-------------------------------------------------------",IF(N206="taxi driver","Exacto","NOOOOOOOOOO!"))</f>
        <v>Exacto</v>
      </c>
      <c r="O207" s="18"/>
      <c r="P207" s="18"/>
      <c r="Q207" s="18"/>
      <c r="R207" s="19"/>
    </row>
    <row r="208" spans="2:14" ht="12">
      <c r="B208" s="10">
        <f>IF(B207="Exacto",1,0)</f>
        <v>1</v>
      </c>
      <c r="H208" s="10">
        <f>IF(H207="Exacto",1,0)</f>
        <v>1</v>
      </c>
      <c r="N208" s="10">
        <f>IF(N207="Exacto",1,0)</f>
        <v>1</v>
      </c>
    </row>
    <row r="210" spans="1:13" ht="12">
      <c r="A210" s="1">
        <v>49</v>
      </c>
      <c r="G210" s="1">
        <v>50</v>
      </c>
      <c r="M210" s="1">
        <v>51</v>
      </c>
    </row>
    <row r="217" spans="2:14" ht="12.75" thickBot="1">
      <c r="B217" s="1" t="s">
        <v>0</v>
      </c>
      <c r="H217" s="1" t="s">
        <v>0</v>
      </c>
      <c r="N217" s="1" t="s">
        <v>0</v>
      </c>
    </row>
    <row r="218" spans="2:18" ht="13.5" thickBot="1">
      <c r="B218" s="20" t="s">
        <v>53</v>
      </c>
      <c r="C218" s="21"/>
      <c r="D218" s="21"/>
      <c r="E218" s="21"/>
      <c r="F218" s="22"/>
      <c r="H218" s="20" t="s">
        <v>54</v>
      </c>
      <c r="I218" s="23"/>
      <c r="J218" s="23"/>
      <c r="K218" s="23"/>
      <c r="L218" s="24"/>
      <c r="N218" s="20" t="s">
        <v>55</v>
      </c>
      <c r="O218" s="23"/>
      <c r="P218" s="23"/>
      <c r="Q218" s="23"/>
      <c r="R218" s="24"/>
    </row>
    <row r="219" spans="2:18" ht="13.5" thickBot="1">
      <c r="B219" s="17" t="str">
        <f>IF(B218="","-------------------------------------------------------",IF(OR(B218="men in black",B218="mib",B218="hombres de negro"),"Exacto","NOOOOOOOOOO!"))</f>
        <v>Exacto</v>
      </c>
      <c r="C219" s="18"/>
      <c r="D219" s="18"/>
      <c r="E219" s="18"/>
      <c r="F219" s="19"/>
      <c r="H219" s="17" t="str">
        <f>IF(H218="","-------------------------------------------------------",IF(OR(H218="eduardo manostijeras",H218="el joven manos de tijera",H218="el joven manos de tijeras",H218="manos de tijeras",H218="manos de tijera",H218="eduardo manos tijeras",H218="eduardo manostijera"),"Exacto","NOOOOOOOOOO!"))</f>
        <v>Exacto</v>
      </c>
      <c r="I219" s="18"/>
      <c r="J219" s="18"/>
      <c r="K219" s="18"/>
      <c r="L219" s="19"/>
      <c r="N219" s="17" t="str">
        <f>IF(N218="","-------------------------------------------------------",IF(OR(N218="wargames",N218="war games",N218="juegos de guerra"),"Exacto","NOOOOOOOOOO!"))</f>
        <v>Exacto</v>
      </c>
      <c r="O219" s="18"/>
      <c r="P219" s="18"/>
      <c r="Q219" s="18"/>
      <c r="R219" s="19"/>
    </row>
    <row r="220" spans="2:14" ht="12">
      <c r="B220" s="10">
        <f>IF(B219="Exacto",1,0)</f>
        <v>1</v>
      </c>
      <c r="H220" s="10">
        <f>IF(H219="Exacto",1,0)</f>
        <v>1</v>
      </c>
      <c r="N220" s="10">
        <f>IF(N219="Exacto",1,0)</f>
        <v>1</v>
      </c>
    </row>
    <row r="222" spans="1:13" ht="12">
      <c r="A222" s="1">
        <v>52</v>
      </c>
      <c r="G222" s="1">
        <v>53</v>
      </c>
      <c r="M222" s="1">
        <v>54</v>
      </c>
    </row>
    <row r="229" spans="2:14" ht="12.75" thickBot="1">
      <c r="B229" s="1" t="s">
        <v>0</v>
      </c>
      <c r="H229" s="1" t="s">
        <v>0</v>
      </c>
      <c r="N229" s="1" t="s">
        <v>0</v>
      </c>
    </row>
    <row r="230" spans="2:18" ht="13.5" thickBot="1">
      <c r="B230" s="20" t="s">
        <v>56</v>
      </c>
      <c r="C230" s="21"/>
      <c r="D230" s="21"/>
      <c r="E230" s="21"/>
      <c r="F230" s="22"/>
      <c r="H230" s="20" t="s">
        <v>63</v>
      </c>
      <c r="I230" s="23"/>
      <c r="J230" s="23"/>
      <c r="K230" s="23"/>
      <c r="L230" s="24"/>
      <c r="N230" s="20" t="s">
        <v>64</v>
      </c>
      <c r="O230" s="23"/>
      <c r="P230" s="23"/>
      <c r="Q230" s="23"/>
      <c r="R230" s="24"/>
    </row>
    <row r="231" spans="2:18" ht="13.5" thickBot="1">
      <c r="B231" s="17" t="str">
        <f>IF(B230="","-------------------------------------------------------",IF(OR(B230="babe",B230="babe el cerdito valiente",B230="el cerdito valiente",B230="babe el puerquito valiente",B230="babe, el puerquito valiente",B230="babe, el cerdito valiente"),"Exacto","NOOOOOOOOOO!"))</f>
        <v>Exacto</v>
      </c>
      <c r="C231" s="18"/>
      <c r="D231" s="18"/>
      <c r="E231" s="18"/>
      <c r="F231" s="19"/>
      <c r="H231" s="17" t="str">
        <f>IF(H230="","-------------------------------------------------------",IF(OR(H230="ray",H230="ray charles"),"Exacto","NOOOOOOOOOO!"))</f>
        <v>Exacto</v>
      </c>
      <c r="I231" s="18"/>
      <c r="J231" s="18"/>
      <c r="K231" s="18"/>
      <c r="L231" s="19"/>
      <c r="N231" s="17" t="str">
        <f>IF(N230="","-------------------------------------------------------",IF(OR(N230="8 mm",N230="8 milímetros",N230="8 milimetros",N230="ocho milimetros",N230="ocho milímetros",N230="asesinato en 8mm"),"Exacto","NOOOOOOOOOO!"))</f>
        <v>Exacto</v>
      </c>
      <c r="O231" s="18"/>
      <c r="P231" s="18"/>
      <c r="Q231" s="18"/>
      <c r="R231" s="19"/>
    </row>
    <row r="232" spans="2:14" ht="12">
      <c r="B232" s="10">
        <f>IF(B231="Exacto",1,0)</f>
        <v>1</v>
      </c>
      <c r="H232" s="10">
        <f>IF(H231="Exacto",1,0)</f>
        <v>1</v>
      </c>
      <c r="N232" s="10">
        <f>IF(N231="Exacto",1,0)</f>
        <v>1</v>
      </c>
    </row>
    <row r="234" spans="1:13" ht="12">
      <c r="A234" s="1">
        <v>55</v>
      </c>
      <c r="G234" s="1">
        <v>56</v>
      </c>
      <c r="M234" s="1">
        <v>57</v>
      </c>
    </row>
    <row r="241" spans="2:14" ht="12.75" thickBot="1">
      <c r="B241" s="1" t="s">
        <v>0</v>
      </c>
      <c r="H241" s="1" t="s">
        <v>0</v>
      </c>
      <c r="N241" s="1" t="s">
        <v>0</v>
      </c>
    </row>
    <row r="242" spans="2:18" ht="13.5" thickBot="1">
      <c r="B242" s="20" t="s">
        <v>57</v>
      </c>
      <c r="C242" s="21"/>
      <c r="D242" s="21"/>
      <c r="E242" s="21"/>
      <c r="F242" s="22"/>
      <c r="H242" s="20" t="s">
        <v>58</v>
      </c>
      <c r="I242" s="23"/>
      <c r="J242" s="23"/>
      <c r="K242" s="23"/>
      <c r="L242" s="24"/>
      <c r="N242" s="20" t="s">
        <v>59</v>
      </c>
      <c r="O242" s="23"/>
      <c r="P242" s="23"/>
      <c r="Q242" s="23"/>
      <c r="R242" s="24"/>
    </row>
    <row r="243" spans="2:18" ht="13.5" thickBot="1">
      <c r="B243" s="17" t="str">
        <f>IF(B242="","-------------------------------------------------------",IF(OR(B242="8 millas",B242="la calle de las ilusiones",B242="calle de ilusiones",B242="8 millas: calle de ilusiones",B242="calle de las ilusiones"),"Exacto","NOOOOOOOOOO!"))</f>
        <v>Exacto</v>
      </c>
      <c r="C243" s="18"/>
      <c r="D243" s="18"/>
      <c r="E243" s="18"/>
      <c r="F243" s="19"/>
      <c r="H243" s="17" t="str">
        <f>IF(H242="","-------------------------------------------------------",IF(OR(H242="aladdin",H242="aladin",H242="aladino"),"Exacto","NOOOOOOOOOO!"))</f>
        <v>Exacto</v>
      </c>
      <c r="I243" s="18"/>
      <c r="J243" s="18"/>
      <c r="K243" s="18"/>
      <c r="L243" s="19"/>
      <c r="N243" s="17" t="str">
        <f>IF(N242="","-------------------------------------------------------",IF(OR(N242="las uvas de la ira",N242="la viña de la ira",N242="viña de ira",N242="viña de la ira"),"Exacto","NOOOOOOOOOO!"))</f>
        <v>Exacto</v>
      </c>
      <c r="O243" s="18"/>
      <c r="P243" s="18"/>
      <c r="Q243" s="18"/>
      <c r="R243" s="19"/>
    </row>
    <row r="244" spans="2:14" ht="12">
      <c r="B244" s="10">
        <f>IF(B243="Exacto",1,0)</f>
        <v>1</v>
      </c>
      <c r="H244" s="10">
        <f>IF(H243="Exacto",1,0)</f>
        <v>1</v>
      </c>
      <c r="N244" s="10">
        <f>IF(N243="Exacto",1,0)</f>
        <v>1</v>
      </c>
    </row>
    <row r="246" spans="1:13" ht="12">
      <c r="A246" s="1">
        <v>58</v>
      </c>
      <c r="G246" s="1">
        <v>59</v>
      </c>
      <c r="M246" s="1">
        <v>60</v>
      </c>
    </row>
    <row r="253" spans="2:14" ht="12.75" thickBot="1">
      <c r="B253" s="1" t="s">
        <v>0</v>
      </c>
      <c r="H253" s="1" t="s">
        <v>0</v>
      </c>
      <c r="N253" s="1" t="s">
        <v>0</v>
      </c>
    </row>
    <row r="254" spans="2:18" ht="13.5" thickBot="1">
      <c r="B254" s="20" t="s">
        <v>61</v>
      </c>
      <c r="C254" s="21"/>
      <c r="D254" s="21"/>
      <c r="E254" s="21"/>
      <c r="F254" s="22"/>
      <c r="H254" s="20" t="s">
        <v>60</v>
      </c>
      <c r="I254" s="23"/>
      <c r="J254" s="23"/>
      <c r="K254" s="23"/>
      <c r="L254" s="24"/>
      <c r="N254" s="20" t="s">
        <v>62</v>
      </c>
      <c r="O254" s="23"/>
      <c r="P254" s="23"/>
      <c r="Q254" s="23"/>
      <c r="R254" s="24"/>
    </row>
    <row r="255" spans="2:18" ht="13.5" thickBot="1">
      <c r="B255" s="17" t="str">
        <f>IF(B254="","-------------------------------------------------------",IF(OR(B254="la tormenta perfecta",B254="tormenta perfecta",B254="una tormenta perfecta"),"Exacto","NOOOOOOOOOO!"))</f>
        <v>Exacto</v>
      </c>
      <c r="C255" s="18"/>
      <c r="D255" s="18"/>
      <c r="E255" s="18"/>
      <c r="F255" s="19"/>
      <c r="H255" s="17" t="str">
        <f>IF(H254="","-------------------------------------------------------",IF(OR(H254="strip tease",H254="striptease",H254="strip-tease"),"Exacto","NOOOOOOOOOO!"))</f>
        <v>Exacto</v>
      </c>
      <c r="I255" s="18"/>
      <c r="J255" s="18"/>
      <c r="K255" s="18"/>
      <c r="L255" s="19"/>
      <c r="N255" s="17" t="str">
        <f>IF(N254="","-------------------------------------------------------",IF(OR(N254="la liga de los hombres extraordinarios",N254="la liga extraordinaria",N254="la liga"),"Exacto","NOOOOOOOOOO!"))</f>
        <v>Exacto</v>
      </c>
      <c r="O255" s="18"/>
      <c r="P255" s="18"/>
      <c r="Q255" s="18"/>
      <c r="R255" s="19"/>
    </row>
    <row r="256" spans="2:14" ht="12">
      <c r="B256" s="10">
        <f>IF(B255="Exacto",1,0)</f>
        <v>1</v>
      </c>
      <c r="H256" s="10">
        <f>IF(H255="Exacto",1,0)</f>
        <v>1</v>
      </c>
      <c r="N256" s="10">
        <f>IF(N255="Exacto",1,0)</f>
        <v>1</v>
      </c>
    </row>
    <row r="258" spans="3:18" ht="23.25">
      <c r="C258" s="25" t="s">
        <v>3</v>
      </c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16"/>
    </row>
  </sheetData>
  <sheetProtection password="8EF6" sheet="1" objects="1" scenarios="1"/>
  <mergeCells count="133">
    <mergeCell ref="B27:F27"/>
    <mergeCell ref="H26:L26"/>
    <mergeCell ref="H27:L27"/>
    <mergeCell ref="N26:R26"/>
    <mergeCell ref="N27:R27"/>
    <mergeCell ref="B26:F26"/>
    <mergeCell ref="B2:R2"/>
    <mergeCell ref="B7:R7"/>
    <mergeCell ref="B8:R8"/>
    <mergeCell ref="B9:R9"/>
    <mergeCell ref="I4:K4"/>
    <mergeCell ref="N4:P4"/>
    <mergeCell ref="G4:H4"/>
    <mergeCell ref="B50:F50"/>
    <mergeCell ref="H50:L50"/>
    <mergeCell ref="N50:R50"/>
    <mergeCell ref="B10:R10"/>
    <mergeCell ref="B11:R11"/>
    <mergeCell ref="B12:R12"/>
    <mergeCell ref="B13:R13"/>
    <mergeCell ref="G15:M15"/>
    <mergeCell ref="B38:F38"/>
    <mergeCell ref="H38:L38"/>
    <mergeCell ref="N38:R38"/>
    <mergeCell ref="B39:F39"/>
    <mergeCell ref="H39:L39"/>
    <mergeCell ref="N39:R39"/>
    <mergeCell ref="B51:F51"/>
    <mergeCell ref="H51:L51"/>
    <mergeCell ref="N51:R51"/>
    <mergeCell ref="B62:F62"/>
    <mergeCell ref="H62:L62"/>
    <mergeCell ref="N62:R62"/>
    <mergeCell ref="B63:F63"/>
    <mergeCell ref="H63:L63"/>
    <mergeCell ref="N63:R63"/>
    <mergeCell ref="B74:F74"/>
    <mergeCell ref="H74:L74"/>
    <mergeCell ref="N74:R74"/>
    <mergeCell ref="B75:F75"/>
    <mergeCell ref="H75:L75"/>
    <mergeCell ref="N75:R75"/>
    <mergeCell ref="B86:F86"/>
    <mergeCell ref="H86:L86"/>
    <mergeCell ref="N86:R86"/>
    <mergeCell ref="B87:F87"/>
    <mergeCell ref="H87:L87"/>
    <mergeCell ref="N87:R87"/>
    <mergeCell ref="B98:F98"/>
    <mergeCell ref="H98:L98"/>
    <mergeCell ref="N98:R98"/>
    <mergeCell ref="B99:F99"/>
    <mergeCell ref="H99:L99"/>
    <mergeCell ref="N99:R99"/>
    <mergeCell ref="B110:F110"/>
    <mergeCell ref="H110:L110"/>
    <mergeCell ref="N110:R110"/>
    <mergeCell ref="B111:F111"/>
    <mergeCell ref="H111:L111"/>
    <mergeCell ref="N111:R111"/>
    <mergeCell ref="B122:F122"/>
    <mergeCell ref="H122:L122"/>
    <mergeCell ref="N122:R122"/>
    <mergeCell ref="B135:F135"/>
    <mergeCell ref="H135:L135"/>
    <mergeCell ref="N135:R135"/>
    <mergeCell ref="B123:F123"/>
    <mergeCell ref="H123:L123"/>
    <mergeCell ref="N123:R123"/>
    <mergeCell ref="B134:F134"/>
    <mergeCell ref="H134:L134"/>
    <mergeCell ref="N134:R134"/>
    <mergeCell ref="H158:L158"/>
    <mergeCell ref="N158:R158"/>
    <mergeCell ref="B159:F159"/>
    <mergeCell ref="H159:L159"/>
    <mergeCell ref="N159:R159"/>
    <mergeCell ref="B158:F158"/>
    <mergeCell ref="B170:F170"/>
    <mergeCell ref="H170:L170"/>
    <mergeCell ref="N170:R170"/>
    <mergeCell ref="B171:F171"/>
    <mergeCell ref="H171:L171"/>
    <mergeCell ref="N171:R171"/>
    <mergeCell ref="H182:L182"/>
    <mergeCell ref="N182:R182"/>
    <mergeCell ref="B183:F183"/>
    <mergeCell ref="H183:L183"/>
    <mergeCell ref="N183:R183"/>
    <mergeCell ref="B194:F194"/>
    <mergeCell ref="H194:L194"/>
    <mergeCell ref="N194:R194"/>
    <mergeCell ref="B146:F146"/>
    <mergeCell ref="H146:L146"/>
    <mergeCell ref="N146:R146"/>
    <mergeCell ref="B147:F147"/>
    <mergeCell ref="H147:L147"/>
    <mergeCell ref="N147:R147"/>
    <mergeCell ref="B182:F182"/>
    <mergeCell ref="B195:F195"/>
    <mergeCell ref="H195:L195"/>
    <mergeCell ref="N195:R195"/>
    <mergeCell ref="B206:F206"/>
    <mergeCell ref="H206:L206"/>
    <mergeCell ref="N206:R206"/>
    <mergeCell ref="B207:F207"/>
    <mergeCell ref="H207:L207"/>
    <mergeCell ref="N207:R207"/>
    <mergeCell ref="B218:F218"/>
    <mergeCell ref="H218:L218"/>
    <mergeCell ref="N218:R218"/>
    <mergeCell ref="B219:F219"/>
    <mergeCell ref="H219:L219"/>
    <mergeCell ref="N219:R219"/>
    <mergeCell ref="B230:F230"/>
    <mergeCell ref="H230:L230"/>
    <mergeCell ref="N230:R230"/>
    <mergeCell ref="C258:Q258"/>
    <mergeCell ref="B243:F243"/>
    <mergeCell ref="H243:L243"/>
    <mergeCell ref="N243:R243"/>
    <mergeCell ref="B254:F254"/>
    <mergeCell ref="H254:L254"/>
    <mergeCell ref="N254:R254"/>
    <mergeCell ref="B255:F255"/>
    <mergeCell ref="H255:L255"/>
    <mergeCell ref="N255:R255"/>
    <mergeCell ref="B231:F231"/>
    <mergeCell ref="H231:L231"/>
    <mergeCell ref="N231:R231"/>
    <mergeCell ref="B242:F242"/>
    <mergeCell ref="H242:L242"/>
    <mergeCell ref="N242:R242"/>
  </mergeCells>
  <hyperlinks>
    <hyperlink ref="C258" r:id="rId1" display="http://oink.elrellano.com/index.php?t=.xls"/>
  </hyperlinks>
  <printOptions/>
  <pageMargins left="0.75" right="0.75" top="1" bottom="1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Superflu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Tornay</dc:creator>
  <cp:keywords/>
  <dc:description/>
  <cp:lastModifiedBy>pacopena</cp:lastModifiedBy>
  <dcterms:created xsi:type="dcterms:W3CDTF">2004-02-22T16:23:40Z</dcterms:created>
  <dcterms:modified xsi:type="dcterms:W3CDTF">2005-09-09T07:12:39Z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