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15120" windowHeight="11640" tabRatio="28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<sst xmlns="http://schemas.openxmlformats.org/spreadsheetml/2006/main" count="57" uniqueCount="13">
  <si>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Respuesta :</t>
  </si>
  <si>
    <t>http://oink.elrellano.com/index.php?t=.xls</t>
  </si>
  <si>
    <t>Weblogs en español</t>
  </si>
  <si>
    <t>Un excel de los de Oink!</t>
  </si>
  <si>
    <t>de 45</t>
  </si>
  <si>
    <r>
      <t xml:space="preserve">¿Te gustó este Excel? En </t>
    </r>
    <r>
      <rPr>
        <u val="single"/>
        <sz val="16"/>
        <color indexed="60"/>
        <rFont val="Geneva"/>
        <family val="0"/>
      </rPr>
      <t>Oink!</t>
    </r>
    <r>
      <rPr>
        <sz val="16"/>
        <rFont val="Geneva"/>
        <family val="0"/>
      </rPr>
      <t xml:space="preserve"> Ponemos uno cada viernes:</t>
    </r>
  </si>
  <si>
    <t>Si fallas me meto contigo y, a veces, hasta te insulto (pero es con cariño ;-D</t>
  </si>
  <si>
    <t>Si aciertas pongo una casilla en verde. Lo sé, no es un gran premio, pero te hincha el ego.</t>
  </si>
  <si>
    <t>Ya sabeis como funciona esto: escribes en la casilla el nombre del weblog al que representa la imagen.</t>
  </si>
  <si>
    <t>Primer Excel de weblogs en español. No todos son de España, pero sí son todos escritos en español.</t>
  </si>
  <si>
    <t xml:space="preserve">(para que el Excel no fuese imposible de resolver), pero ya sabeis como es esto. </t>
  </si>
  <si>
    <t>He elegido los weblogs más o menos al azar. He intentado que fuesen weblogs más o menos conocidos</t>
  </si>
  <si>
    <r>
      <t>Nada de darme el coñazo con: "</t>
    </r>
    <r>
      <rPr>
        <i/>
        <sz val="12"/>
        <rFont val="Geneva"/>
        <family val="0"/>
      </rPr>
      <t>oye, pon mi weblog en el próximo Excel</t>
    </r>
    <r>
      <rPr>
        <sz val="12"/>
        <rFont val="Geneva"/>
        <family val="0"/>
      </rPr>
      <t>" que nos conocemos!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</si>
</sst>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Geneva"/>
      <family val="0"/>
    </font>
    <font>
      <sz val="9"/>
      <name val="Geneva"/>
      <family val="0"/>
    </font>
    <font>
      <sz val="12"/>
      <name val="Geneva"/>
      <family val="0"/>
    </font>
    <font>
      <i/>
      <sz val="9"/>
      <name val="Geneva"/>
      <family val="0"/>
    </font>
    <font>
      <sz val="9"/>
      <color indexed="20"/>
      <name val="Geneva"/>
      <family val="0"/>
    </font>
    <font>
      <sz val="9"/>
      <color indexed="20"/>
      <name val="Verdana"/>
      <family val="0"/>
    </font>
    <font>
      <sz val="9"/>
      <color indexed="16"/>
      <name val="Geneva"/>
      <family val="0"/>
    </font>
    <font>
      <sz val="10"/>
      <color indexed="16"/>
      <name val="Verdana"/>
      <family val="0"/>
    </font>
    <font>
      <sz val="9"/>
      <color indexed="46"/>
      <name val="Geneva"/>
      <family val="0"/>
    </font>
    <font>
      <sz val="44"/>
      <color indexed="62"/>
      <name val="Geneva"/>
      <family val="0"/>
    </font>
    <font>
      <sz val="10"/>
      <color indexed="62"/>
      <name val="Verdana"/>
      <family val="0"/>
    </font>
    <font>
      <sz val="8"/>
      <name val="Courier New"/>
      <family val="3"/>
    </font>
    <font>
      <u val="single"/>
      <sz val="18"/>
      <color indexed="12"/>
      <name val="MS Sans Serif"/>
      <family val="2"/>
    </font>
    <font>
      <sz val="18"/>
      <name val="MS Sans Serif"/>
      <family val="2"/>
    </font>
    <font>
      <sz val="16"/>
      <name val="Geneva"/>
      <family val="0"/>
    </font>
    <font>
      <u val="single"/>
      <sz val="16"/>
      <color indexed="12"/>
      <name val="Verdana"/>
      <family val="0"/>
    </font>
    <font>
      <u val="single"/>
      <sz val="16"/>
      <color indexed="60"/>
      <name val="Geneva"/>
      <family val="0"/>
    </font>
    <font>
      <i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right" vertical="center"/>
      <protection hidden="1"/>
    </xf>
    <xf numFmtId="9" fontId="6" fillId="3" borderId="2" xfId="0" applyNumberFormat="1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8" fillId="2" borderId="0" xfId="2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1" fillId="2" borderId="0" xfId="2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9" fontId="6" fillId="3" borderId="2" xfId="0" applyNumberFormat="1" applyFont="1" applyFill="1" applyBorder="1" applyAlignment="1" applyProtection="1">
      <alignment horizontal="left" vertical="center"/>
      <protection hidden="1"/>
    </xf>
    <xf numFmtId="9" fontId="6" fillId="3" borderId="3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00"/>
      </font>
      <fill>
        <patternFill patternType="gray125">
          <fgColor rgb="FF99CC00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46.png" /><Relationship Id="rId3" Type="http://schemas.openxmlformats.org/officeDocument/2006/relationships/image" Target="../media/image45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2.png" /><Relationship Id="rId8" Type="http://schemas.openxmlformats.org/officeDocument/2006/relationships/image" Target="../media/image5.png" /><Relationship Id="rId9" Type="http://schemas.openxmlformats.org/officeDocument/2006/relationships/image" Target="../media/image8.png" /><Relationship Id="rId10" Type="http://schemas.openxmlformats.org/officeDocument/2006/relationships/image" Target="../media/image7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31.png" /><Relationship Id="rId16" Type="http://schemas.openxmlformats.org/officeDocument/2006/relationships/image" Target="../media/image13.png" /><Relationship Id="rId17" Type="http://schemas.openxmlformats.org/officeDocument/2006/relationships/image" Target="../media/image43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Relationship Id="rId24" Type="http://schemas.openxmlformats.org/officeDocument/2006/relationships/image" Target="../media/image1.png" /><Relationship Id="rId25" Type="http://schemas.openxmlformats.org/officeDocument/2006/relationships/image" Target="../media/image21.png" /><Relationship Id="rId26" Type="http://schemas.openxmlformats.org/officeDocument/2006/relationships/image" Target="../media/image22.png" /><Relationship Id="rId27" Type="http://schemas.openxmlformats.org/officeDocument/2006/relationships/image" Target="../media/image23.png" /><Relationship Id="rId28" Type="http://schemas.openxmlformats.org/officeDocument/2006/relationships/image" Target="../media/image24.png" /><Relationship Id="rId29" Type="http://schemas.openxmlformats.org/officeDocument/2006/relationships/image" Target="../media/image26.png" /><Relationship Id="rId30" Type="http://schemas.openxmlformats.org/officeDocument/2006/relationships/image" Target="../media/image27.png" /><Relationship Id="rId31" Type="http://schemas.openxmlformats.org/officeDocument/2006/relationships/image" Target="../media/image28.png" /><Relationship Id="rId32" Type="http://schemas.openxmlformats.org/officeDocument/2006/relationships/image" Target="../media/image29.png" /><Relationship Id="rId33" Type="http://schemas.openxmlformats.org/officeDocument/2006/relationships/image" Target="../media/image30.png" /><Relationship Id="rId34" Type="http://schemas.openxmlformats.org/officeDocument/2006/relationships/image" Target="../media/image32.png" /><Relationship Id="rId35" Type="http://schemas.openxmlformats.org/officeDocument/2006/relationships/image" Target="../media/image33.png" /><Relationship Id="rId36" Type="http://schemas.openxmlformats.org/officeDocument/2006/relationships/image" Target="../media/image34.png" /><Relationship Id="rId37" Type="http://schemas.openxmlformats.org/officeDocument/2006/relationships/image" Target="../media/image25.png" /><Relationship Id="rId38" Type="http://schemas.openxmlformats.org/officeDocument/2006/relationships/image" Target="../media/image35.png" /><Relationship Id="rId39" Type="http://schemas.openxmlformats.org/officeDocument/2006/relationships/image" Target="../media/image37.png" /><Relationship Id="rId40" Type="http://schemas.openxmlformats.org/officeDocument/2006/relationships/image" Target="../media/image36.png" /><Relationship Id="rId41" Type="http://schemas.openxmlformats.org/officeDocument/2006/relationships/image" Target="../media/image38.png" /><Relationship Id="rId42" Type="http://schemas.openxmlformats.org/officeDocument/2006/relationships/image" Target="../media/image39.png" /><Relationship Id="rId43" Type="http://schemas.openxmlformats.org/officeDocument/2006/relationships/image" Target="../media/image40.png" /><Relationship Id="rId44" Type="http://schemas.openxmlformats.org/officeDocument/2006/relationships/image" Target="../media/image41.png" /><Relationship Id="rId45" Type="http://schemas.openxmlformats.org/officeDocument/2006/relationships/image" Target="../media/image42.png" /><Relationship Id="rId4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1</xdr:row>
      <xdr:rowOff>447675</xdr:rowOff>
    </xdr:from>
    <xdr:to>
      <xdr:col>20</xdr:col>
      <xdr:colOff>361950</xdr:colOff>
      <xdr:row>4</xdr:row>
      <xdr:rowOff>95250</xdr:rowOff>
    </xdr:to>
    <xdr:pic>
      <xdr:nvPicPr>
        <xdr:cNvPr id="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96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104775</xdr:rowOff>
    </xdr:from>
    <xdr:to>
      <xdr:col>4</xdr:col>
      <xdr:colOff>400050</xdr:colOff>
      <xdr:row>23</xdr:row>
      <xdr:rowOff>19050</xdr:rowOff>
    </xdr:to>
    <xdr:pic>
      <xdr:nvPicPr>
        <xdr:cNvPr id="2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9052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114300</xdr:rowOff>
    </xdr:from>
    <xdr:to>
      <xdr:col>11</xdr:col>
      <xdr:colOff>19050</xdr:colOff>
      <xdr:row>23</xdr:row>
      <xdr:rowOff>28575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39147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17</xdr:row>
      <xdr:rowOff>104775</xdr:rowOff>
    </xdr:from>
    <xdr:to>
      <xdr:col>17</xdr:col>
      <xdr:colOff>0</xdr:colOff>
      <xdr:row>23</xdr:row>
      <xdr:rowOff>19050</xdr:rowOff>
    </xdr:to>
    <xdr:pic>
      <xdr:nvPicPr>
        <xdr:cNvPr id="4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9052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85725</xdr:rowOff>
    </xdr:from>
    <xdr:to>
      <xdr:col>5</xdr:col>
      <xdr:colOff>0</xdr:colOff>
      <xdr:row>35</xdr:row>
      <xdr:rowOff>0</xdr:rowOff>
    </xdr:to>
    <xdr:pic>
      <xdr:nvPicPr>
        <xdr:cNvPr id="5" name="Picture 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58293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29</xdr:row>
      <xdr:rowOff>85725</xdr:rowOff>
    </xdr:from>
    <xdr:to>
      <xdr:col>11</xdr:col>
      <xdr:colOff>47625</xdr:colOff>
      <xdr:row>35</xdr:row>
      <xdr:rowOff>0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58293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76200</xdr:rowOff>
    </xdr:from>
    <xdr:to>
      <xdr:col>17</xdr:col>
      <xdr:colOff>19050</xdr:colOff>
      <xdr:row>34</xdr:row>
      <xdr:rowOff>152400</xdr:rowOff>
    </xdr:to>
    <xdr:pic>
      <xdr:nvPicPr>
        <xdr:cNvPr id="7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58197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95250</xdr:rowOff>
    </xdr:from>
    <xdr:to>
      <xdr:col>5</xdr:col>
      <xdr:colOff>0</xdr:colOff>
      <xdr:row>47</xdr:row>
      <xdr:rowOff>9525</xdr:rowOff>
    </xdr:to>
    <xdr:pic>
      <xdr:nvPicPr>
        <xdr:cNvPr id="8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77819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41</xdr:row>
      <xdr:rowOff>85725</xdr:rowOff>
    </xdr:from>
    <xdr:to>
      <xdr:col>11</xdr:col>
      <xdr:colOff>76200</xdr:colOff>
      <xdr:row>47</xdr:row>
      <xdr:rowOff>0</xdr:rowOff>
    </xdr:to>
    <xdr:pic>
      <xdr:nvPicPr>
        <xdr:cNvPr id="9" name="Picture 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77724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41</xdr:row>
      <xdr:rowOff>104775</xdr:rowOff>
    </xdr:from>
    <xdr:to>
      <xdr:col>17</xdr:col>
      <xdr:colOff>28575</xdr:colOff>
      <xdr:row>47</xdr:row>
      <xdr:rowOff>19050</xdr:rowOff>
    </xdr:to>
    <xdr:pic>
      <xdr:nvPicPr>
        <xdr:cNvPr id="10" name="Picture 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77914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53</xdr:row>
      <xdr:rowOff>85725</xdr:rowOff>
    </xdr:from>
    <xdr:to>
      <xdr:col>4</xdr:col>
      <xdr:colOff>381000</xdr:colOff>
      <xdr:row>59</xdr:row>
      <xdr:rowOff>0</xdr:rowOff>
    </xdr:to>
    <xdr:pic>
      <xdr:nvPicPr>
        <xdr:cNvPr id="11" name="Picture 1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97155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53</xdr:row>
      <xdr:rowOff>85725</xdr:rowOff>
    </xdr:from>
    <xdr:to>
      <xdr:col>11</xdr:col>
      <xdr:colOff>104775</xdr:colOff>
      <xdr:row>59</xdr:row>
      <xdr:rowOff>0</xdr:rowOff>
    </xdr:to>
    <xdr:pic>
      <xdr:nvPicPr>
        <xdr:cNvPr id="12" name="Picture 1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90925" y="97155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53</xdr:row>
      <xdr:rowOff>85725</xdr:rowOff>
    </xdr:from>
    <xdr:to>
      <xdr:col>17</xdr:col>
      <xdr:colOff>19050</xdr:colOff>
      <xdr:row>59</xdr:row>
      <xdr:rowOff>0</xdr:rowOff>
    </xdr:to>
    <xdr:pic>
      <xdr:nvPicPr>
        <xdr:cNvPr id="13" name="Picture 1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76950" y="97155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65</xdr:row>
      <xdr:rowOff>114300</xdr:rowOff>
    </xdr:from>
    <xdr:to>
      <xdr:col>4</xdr:col>
      <xdr:colOff>400050</xdr:colOff>
      <xdr:row>71</xdr:row>
      <xdr:rowOff>28575</xdr:rowOff>
    </xdr:to>
    <xdr:pic>
      <xdr:nvPicPr>
        <xdr:cNvPr id="14" name="Picture 19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116871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65</xdr:row>
      <xdr:rowOff>95250</xdr:rowOff>
    </xdr:from>
    <xdr:to>
      <xdr:col>11</xdr:col>
      <xdr:colOff>57150</xdr:colOff>
      <xdr:row>71</xdr:row>
      <xdr:rowOff>9525</xdr:rowOff>
    </xdr:to>
    <xdr:pic>
      <xdr:nvPicPr>
        <xdr:cNvPr id="15" name="Picture 1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43300" y="116681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65</xdr:row>
      <xdr:rowOff>85725</xdr:rowOff>
    </xdr:from>
    <xdr:to>
      <xdr:col>17</xdr:col>
      <xdr:colOff>28575</xdr:colOff>
      <xdr:row>71</xdr:row>
      <xdr:rowOff>0</xdr:rowOff>
    </xdr:to>
    <xdr:pic>
      <xdr:nvPicPr>
        <xdr:cNvPr id="16" name="Picture 2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86475" y="1165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77</xdr:row>
      <xdr:rowOff>85725</xdr:rowOff>
    </xdr:from>
    <xdr:to>
      <xdr:col>11</xdr:col>
      <xdr:colOff>28575</xdr:colOff>
      <xdr:row>83</xdr:row>
      <xdr:rowOff>0</xdr:rowOff>
    </xdr:to>
    <xdr:pic>
      <xdr:nvPicPr>
        <xdr:cNvPr id="17" name="Picture 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14725" y="136017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77</xdr:row>
      <xdr:rowOff>47625</xdr:rowOff>
    </xdr:from>
    <xdr:to>
      <xdr:col>17</xdr:col>
      <xdr:colOff>38100</xdr:colOff>
      <xdr:row>82</xdr:row>
      <xdr:rowOff>123825</xdr:rowOff>
    </xdr:to>
    <xdr:pic>
      <xdr:nvPicPr>
        <xdr:cNvPr id="18" name="Picture 2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0" y="13563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89</xdr:row>
      <xdr:rowOff>123825</xdr:rowOff>
    </xdr:from>
    <xdr:to>
      <xdr:col>5</xdr:col>
      <xdr:colOff>0</xdr:colOff>
      <xdr:row>95</xdr:row>
      <xdr:rowOff>38100</xdr:rowOff>
    </xdr:to>
    <xdr:pic>
      <xdr:nvPicPr>
        <xdr:cNvPr id="19" name="Picture 2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14400" y="155829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89</xdr:row>
      <xdr:rowOff>142875</xdr:rowOff>
    </xdr:from>
    <xdr:to>
      <xdr:col>11</xdr:col>
      <xdr:colOff>28575</xdr:colOff>
      <xdr:row>95</xdr:row>
      <xdr:rowOff>57150</xdr:rowOff>
    </xdr:to>
    <xdr:pic>
      <xdr:nvPicPr>
        <xdr:cNvPr id="20" name="Picture 2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14725" y="156019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90</xdr:row>
      <xdr:rowOff>19050</xdr:rowOff>
    </xdr:from>
    <xdr:to>
      <xdr:col>17</xdr:col>
      <xdr:colOff>66675</xdr:colOff>
      <xdr:row>95</xdr:row>
      <xdr:rowOff>95250</xdr:rowOff>
    </xdr:to>
    <xdr:pic>
      <xdr:nvPicPr>
        <xdr:cNvPr id="21" name="Picture 2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24575" y="156305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101</xdr:row>
      <xdr:rowOff>95250</xdr:rowOff>
    </xdr:from>
    <xdr:to>
      <xdr:col>5</xdr:col>
      <xdr:colOff>19050</xdr:colOff>
      <xdr:row>107</xdr:row>
      <xdr:rowOff>9525</xdr:rowOff>
    </xdr:to>
    <xdr:pic>
      <xdr:nvPicPr>
        <xdr:cNvPr id="22" name="Picture 2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33450" y="174974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101</xdr:row>
      <xdr:rowOff>123825</xdr:rowOff>
    </xdr:from>
    <xdr:to>
      <xdr:col>11</xdr:col>
      <xdr:colOff>47625</xdr:colOff>
      <xdr:row>107</xdr:row>
      <xdr:rowOff>38100</xdr:rowOff>
    </xdr:to>
    <xdr:pic>
      <xdr:nvPicPr>
        <xdr:cNvPr id="23" name="Picture 20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33775" y="175260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101</xdr:row>
      <xdr:rowOff>104775</xdr:rowOff>
    </xdr:from>
    <xdr:to>
      <xdr:col>17</xdr:col>
      <xdr:colOff>85725</xdr:colOff>
      <xdr:row>107</xdr:row>
      <xdr:rowOff>19050</xdr:rowOff>
    </xdr:to>
    <xdr:pic>
      <xdr:nvPicPr>
        <xdr:cNvPr id="24" name="Picture 20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43625" y="175069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113</xdr:row>
      <xdr:rowOff>142875</xdr:rowOff>
    </xdr:from>
    <xdr:to>
      <xdr:col>5</xdr:col>
      <xdr:colOff>57150</xdr:colOff>
      <xdr:row>119</xdr:row>
      <xdr:rowOff>57150</xdr:rowOff>
    </xdr:to>
    <xdr:pic>
      <xdr:nvPicPr>
        <xdr:cNvPr id="25" name="Picture 2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1550" y="194881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113</xdr:row>
      <xdr:rowOff>133350</xdr:rowOff>
    </xdr:from>
    <xdr:to>
      <xdr:col>11</xdr:col>
      <xdr:colOff>114300</xdr:colOff>
      <xdr:row>119</xdr:row>
      <xdr:rowOff>47625</xdr:rowOff>
    </xdr:to>
    <xdr:pic>
      <xdr:nvPicPr>
        <xdr:cNvPr id="26" name="Picture 2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00450" y="194786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113</xdr:row>
      <xdr:rowOff>114300</xdr:rowOff>
    </xdr:from>
    <xdr:to>
      <xdr:col>17</xdr:col>
      <xdr:colOff>85725</xdr:colOff>
      <xdr:row>119</xdr:row>
      <xdr:rowOff>28575</xdr:rowOff>
    </xdr:to>
    <xdr:pic>
      <xdr:nvPicPr>
        <xdr:cNvPr id="27" name="Picture 2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43625" y="194595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125</xdr:row>
      <xdr:rowOff>114300</xdr:rowOff>
    </xdr:from>
    <xdr:to>
      <xdr:col>4</xdr:col>
      <xdr:colOff>409575</xdr:colOff>
      <xdr:row>131</xdr:row>
      <xdr:rowOff>28575</xdr:rowOff>
    </xdr:to>
    <xdr:pic>
      <xdr:nvPicPr>
        <xdr:cNvPr id="28" name="Picture 2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95350" y="214026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125</xdr:row>
      <xdr:rowOff>95250</xdr:rowOff>
    </xdr:from>
    <xdr:to>
      <xdr:col>11</xdr:col>
      <xdr:colOff>114300</xdr:colOff>
      <xdr:row>131</xdr:row>
      <xdr:rowOff>9525</xdr:rowOff>
    </xdr:to>
    <xdr:pic>
      <xdr:nvPicPr>
        <xdr:cNvPr id="29" name="Picture 2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00450" y="213836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125</xdr:row>
      <xdr:rowOff>85725</xdr:rowOff>
    </xdr:from>
    <xdr:to>
      <xdr:col>17</xdr:col>
      <xdr:colOff>47625</xdr:colOff>
      <xdr:row>131</xdr:row>
      <xdr:rowOff>0</xdr:rowOff>
    </xdr:to>
    <xdr:pic>
      <xdr:nvPicPr>
        <xdr:cNvPr id="30" name="Picture 2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105525" y="213741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137</xdr:row>
      <xdr:rowOff>85725</xdr:rowOff>
    </xdr:from>
    <xdr:to>
      <xdr:col>5</xdr:col>
      <xdr:colOff>9525</xdr:colOff>
      <xdr:row>143</xdr:row>
      <xdr:rowOff>0</xdr:rowOff>
    </xdr:to>
    <xdr:pic>
      <xdr:nvPicPr>
        <xdr:cNvPr id="31" name="Picture 21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23925" y="233172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137</xdr:row>
      <xdr:rowOff>66675</xdr:rowOff>
    </xdr:from>
    <xdr:to>
      <xdr:col>11</xdr:col>
      <xdr:colOff>133350</xdr:colOff>
      <xdr:row>142</xdr:row>
      <xdr:rowOff>142875</xdr:rowOff>
    </xdr:to>
    <xdr:pic>
      <xdr:nvPicPr>
        <xdr:cNvPr id="32" name="Picture 21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19500" y="232981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137</xdr:row>
      <xdr:rowOff>76200</xdr:rowOff>
    </xdr:from>
    <xdr:to>
      <xdr:col>17</xdr:col>
      <xdr:colOff>76200</xdr:colOff>
      <xdr:row>142</xdr:row>
      <xdr:rowOff>152400</xdr:rowOff>
    </xdr:to>
    <xdr:pic>
      <xdr:nvPicPr>
        <xdr:cNvPr id="33" name="Picture 21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134100" y="233076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149</xdr:row>
      <xdr:rowOff>95250</xdr:rowOff>
    </xdr:from>
    <xdr:to>
      <xdr:col>5</xdr:col>
      <xdr:colOff>38100</xdr:colOff>
      <xdr:row>155</xdr:row>
      <xdr:rowOff>9525</xdr:rowOff>
    </xdr:to>
    <xdr:pic>
      <xdr:nvPicPr>
        <xdr:cNvPr id="34" name="Picture 22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00" y="252698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149</xdr:row>
      <xdr:rowOff>104775</xdr:rowOff>
    </xdr:from>
    <xdr:to>
      <xdr:col>17</xdr:col>
      <xdr:colOff>114300</xdr:colOff>
      <xdr:row>155</xdr:row>
      <xdr:rowOff>19050</xdr:rowOff>
    </xdr:to>
    <xdr:pic>
      <xdr:nvPicPr>
        <xdr:cNvPr id="35" name="Picture 22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172200" y="252793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161</xdr:row>
      <xdr:rowOff>95250</xdr:rowOff>
    </xdr:from>
    <xdr:to>
      <xdr:col>5</xdr:col>
      <xdr:colOff>66675</xdr:colOff>
      <xdr:row>167</xdr:row>
      <xdr:rowOff>9525</xdr:rowOff>
    </xdr:to>
    <xdr:pic>
      <xdr:nvPicPr>
        <xdr:cNvPr id="36" name="Picture 2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81075" y="272129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161</xdr:row>
      <xdr:rowOff>104775</xdr:rowOff>
    </xdr:from>
    <xdr:to>
      <xdr:col>11</xdr:col>
      <xdr:colOff>57150</xdr:colOff>
      <xdr:row>167</xdr:row>
      <xdr:rowOff>19050</xdr:rowOff>
    </xdr:to>
    <xdr:pic>
      <xdr:nvPicPr>
        <xdr:cNvPr id="37" name="Picture 22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43300" y="272224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173</xdr:row>
      <xdr:rowOff>76200</xdr:rowOff>
    </xdr:from>
    <xdr:to>
      <xdr:col>5</xdr:col>
      <xdr:colOff>57150</xdr:colOff>
      <xdr:row>178</xdr:row>
      <xdr:rowOff>152400</xdr:rowOff>
    </xdr:to>
    <xdr:pic>
      <xdr:nvPicPr>
        <xdr:cNvPr id="38" name="Picture 22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71550" y="291369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185</xdr:row>
      <xdr:rowOff>95250</xdr:rowOff>
    </xdr:from>
    <xdr:to>
      <xdr:col>17</xdr:col>
      <xdr:colOff>38100</xdr:colOff>
      <xdr:row>191</xdr:row>
      <xdr:rowOff>9525</xdr:rowOff>
    </xdr:to>
    <xdr:pic>
      <xdr:nvPicPr>
        <xdr:cNvPr id="39" name="Picture 22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0" y="310991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173</xdr:row>
      <xdr:rowOff>85725</xdr:rowOff>
    </xdr:from>
    <xdr:to>
      <xdr:col>17</xdr:col>
      <xdr:colOff>19050</xdr:colOff>
      <xdr:row>179</xdr:row>
      <xdr:rowOff>0</xdr:rowOff>
    </xdr:to>
    <xdr:pic>
      <xdr:nvPicPr>
        <xdr:cNvPr id="40" name="Picture 22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76950" y="291465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149</xdr:row>
      <xdr:rowOff>85725</xdr:rowOff>
    </xdr:from>
    <xdr:to>
      <xdr:col>11</xdr:col>
      <xdr:colOff>123825</xdr:colOff>
      <xdr:row>155</xdr:row>
      <xdr:rowOff>0</xdr:rowOff>
    </xdr:to>
    <xdr:pic>
      <xdr:nvPicPr>
        <xdr:cNvPr id="41" name="Picture 22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09975" y="252603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161</xdr:row>
      <xdr:rowOff>114300</xdr:rowOff>
    </xdr:from>
    <xdr:to>
      <xdr:col>17</xdr:col>
      <xdr:colOff>57150</xdr:colOff>
      <xdr:row>167</xdr:row>
      <xdr:rowOff>28575</xdr:rowOff>
    </xdr:to>
    <xdr:pic>
      <xdr:nvPicPr>
        <xdr:cNvPr id="42" name="Picture 22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115050" y="272319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173</xdr:row>
      <xdr:rowOff>95250</xdr:rowOff>
    </xdr:from>
    <xdr:to>
      <xdr:col>11</xdr:col>
      <xdr:colOff>66675</xdr:colOff>
      <xdr:row>179</xdr:row>
      <xdr:rowOff>9525</xdr:rowOff>
    </xdr:to>
    <xdr:pic>
      <xdr:nvPicPr>
        <xdr:cNvPr id="43" name="Picture 22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552825" y="291560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185</xdr:row>
      <xdr:rowOff>95250</xdr:rowOff>
    </xdr:from>
    <xdr:to>
      <xdr:col>11</xdr:col>
      <xdr:colOff>95250</xdr:colOff>
      <xdr:row>191</xdr:row>
      <xdr:rowOff>9525</xdr:rowOff>
    </xdr:to>
    <xdr:pic>
      <xdr:nvPicPr>
        <xdr:cNvPr id="44" name="Picture 23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81400" y="310991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66675</xdr:rowOff>
    </xdr:from>
    <xdr:to>
      <xdr:col>5</xdr:col>
      <xdr:colOff>19050</xdr:colOff>
      <xdr:row>190</xdr:row>
      <xdr:rowOff>142875</xdr:rowOff>
    </xdr:to>
    <xdr:pic>
      <xdr:nvPicPr>
        <xdr:cNvPr id="45" name="Picture 23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3450" y="310705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77</xdr:row>
      <xdr:rowOff>95250</xdr:rowOff>
    </xdr:from>
    <xdr:to>
      <xdr:col>5</xdr:col>
      <xdr:colOff>76200</xdr:colOff>
      <xdr:row>83</xdr:row>
      <xdr:rowOff>9525</xdr:rowOff>
    </xdr:to>
    <xdr:pic>
      <xdr:nvPicPr>
        <xdr:cNvPr id="46" name="Picture 23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90600" y="1361122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6"/>
  <sheetViews>
    <sheetView showRowColHeaders="0" tabSelected="1" workbookViewId="0" topLeftCell="A1">
      <pane ySplit="5" topLeftCell="BM180" activePane="bottomLeft" state="frozen"/>
      <selection pane="topLeft" activeCell="A1" sqref="A1"/>
      <selection pane="bottomLeft" activeCell="N194" sqref="N194:R194"/>
    </sheetView>
  </sheetViews>
  <sheetFormatPr defaultColWidth="9.00390625" defaultRowHeight="12.75"/>
  <cols>
    <col min="1" max="16384" width="5.625" style="1" customWidth="1"/>
  </cols>
  <sheetData>
    <row r="2" spans="2:19" ht="57"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5" t="s">
        <v>3</v>
      </c>
    </row>
    <row r="3" spans="2:18" ht="12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4:16" s="4" customFormat="1" ht="32.25" thickBot="1">
      <c r="D4" s="11"/>
      <c r="E4" s="12"/>
      <c r="F4" s="13"/>
      <c r="G4" s="32">
        <f>(B28+H28+N28+B40+H40+N40+B52+H52+N52+B64+H64+N64+B76+H76+N76+B88+H88+N88+B100+H100+N100+B112+H112+N112+B124+H124+N124+B136+H136+N136+B148+H148+N148+B160+H160+N160+B172+H172+N172+B184+H184+N184+B196+H196+N196)</f>
        <v>0</v>
      </c>
      <c r="H4" s="32"/>
      <c r="I4" s="32" t="s">
        <v>4</v>
      </c>
      <c r="J4" s="32"/>
      <c r="K4" s="32"/>
      <c r="L4" s="12"/>
      <c r="M4" s="14"/>
      <c r="N4" s="33">
        <f>(B28+H28+N28+B40+H40+N40+B52+H52+N52+B64+H64+N64+B76+H76+N76+B88+H88+N88+B100+H100+N100+B112+H112+N112+B124+H124+N124+B136+H136+N136+B148+H148+N148+B160+H160+N160+B172+H172+N172+B184+H184+N184+B196+H196+N196)/45</f>
        <v>0</v>
      </c>
      <c r="O4" s="33"/>
      <c r="P4" s="34"/>
    </row>
    <row r="5" spans="6:16" ht="12">
      <c r="F5" s="5"/>
      <c r="M5" s="6"/>
      <c r="N5" s="7"/>
      <c r="O5" s="7"/>
      <c r="P5" s="7"/>
    </row>
    <row r="7" spans="2:18" ht="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ht="15">
      <c r="B8" s="35" t="s">
        <v>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18" ht="15">
      <c r="B9" s="36" t="s">
        <v>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ht="15">
      <c r="B10" s="36" t="s">
        <v>10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ht="15">
      <c r="B11" s="36" t="s">
        <v>12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ht="15"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18" ht="15">
      <c r="B13" s="3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2:18" ht="15">
      <c r="B14" s="3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2:18" ht="15">
      <c r="B15" s="8"/>
      <c r="C15" s="8"/>
      <c r="D15" s="8"/>
      <c r="E15" s="8"/>
      <c r="F15" s="8"/>
      <c r="G15" s="31"/>
      <c r="H15" s="31"/>
      <c r="I15" s="31"/>
      <c r="J15" s="31"/>
      <c r="K15" s="31"/>
      <c r="L15" s="31"/>
      <c r="M15" s="31"/>
      <c r="N15" s="8"/>
      <c r="O15" s="8"/>
      <c r="P15" s="8"/>
      <c r="Q15" s="8"/>
      <c r="R15" s="8"/>
    </row>
    <row r="16" s="9" customFormat="1" ht="12"/>
    <row r="18" spans="1:13" ht="12">
      <c r="A18" s="1">
        <v>1</v>
      </c>
      <c r="G18" s="1">
        <v>2</v>
      </c>
      <c r="M18" s="1">
        <v>3</v>
      </c>
    </row>
    <row r="25" spans="2:14" ht="12.75" thickBot="1">
      <c r="B25" s="1" t="s">
        <v>0</v>
      </c>
      <c r="H25" s="1" t="s">
        <v>0</v>
      </c>
      <c r="N25" s="1" t="s">
        <v>0</v>
      </c>
    </row>
    <row r="26" spans="2:18" ht="13.5" thickBot="1">
      <c r="B26" s="24"/>
      <c r="C26" s="27"/>
      <c r="D26" s="27"/>
      <c r="E26" s="27"/>
      <c r="F26" s="28"/>
      <c r="H26" s="24"/>
      <c r="I26" s="25"/>
      <c r="J26" s="25"/>
      <c r="K26" s="25"/>
      <c r="L26" s="26"/>
      <c r="N26" s="24"/>
      <c r="O26" s="25"/>
      <c r="P26" s="25"/>
      <c r="Q26" s="25"/>
      <c r="R26" s="26"/>
    </row>
    <row r="27" spans="2:18" ht="13.5" thickBot="1">
      <c r="B27" s="21" t="str">
        <f>IF(B26="","-------------------------------------------------------",IF(OR(B26="3 demonios enjaulados",B26="tres demonios enjaulados",B26="3 demonios",B26="tres demonios"),"¡Muy bien!","¡¡Noooooo!! ¡¡Buuuu!! ¡¡No tienes ni idea!!"))</f>
        <v>-------------------------------------------------------</v>
      </c>
      <c r="C27" s="22"/>
      <c r="D27" s="22"/>
      <c r="E27" s="22"/>
      <c r="F27" s="23"/>
      <c r="H27" s="21" t="str">
        <f>IF(H26="","-------------------------------------------------------",IF(OR(H26="4colors",H26="4 colors",H26="cuatro colors",H26="4 color"),"Vale, pero este era fácil, ¿eh? ;-)","Anda, vete a Google y busca, ¡melón!"))</f>
        <v>-------------------------------------------------------</v>
      </c>
      <c r="I27" s="22"/>
      <c r="J27" s="22"/>
      <c r="K27" s="22"/>
      <c r="L27" s="23"/>
      <c r="N27" s="21" t="str">
        <f>IF(N26="","-------------------------------------------------------",IF(N26="Microsiervos","¡Bingo!","Jooooder, tú no sales de tu weblog"))</f>
        <v>-------------------------------------------------------</v>
      </c>
      <c r="O27" s="22"/>
      <c r="P27" s="22"/>
      <c r="Q27" s="22"/>
      <c r="R27" s="23"/>
    </row>
    <row r="28" spans="2:14" ht="12">
      <c r="B28" s="10">
        <f>IF(B27="¡Muy bien!",1,0)</f>
        <v>0</v>
      </c>
      <c r="H28" s="10">
        <f>IF(H27="Vale, pero este era fácil, ¿eh? ;-)",1,0)</f>
        <v>0</v>
      </c>
      <c r="N28" s="10">
        <f>IF(N27="¡Bingo!",1,0)</f>
        <v>0</v>
      </c>
    </row>
    <row r="30" spans="1:13" ht="12">
      <c r="A30" s="1">
        <v>4</v>
      </c>
      <c r="G30" s="1">
        <v>5</v>
      </c>
      <c r="M30" s="1">
        <v>6</v>
      </c>
    </row>
    <row r="37" spans="2:14" ht="12.75" thickBot="1">
      <c r="B37" s="1" t="s">
        <v>0</v>
      </c>
      <c r="H37" s="1" t="s">
        <v>0</v>
      </c>
      <c r="N37" s="1" t="s">
        <v>0</v>
      </c>
    </row>
    <row r="38" spans="2:18" ht="13.5" thickBot="1">
      <c r="B38" s="24"/>
      <c r="C38" s="27"/>
      <c r="D38" s="27"/>
      <c r="E38" s="27"/>
      <c r="F38" s="28"/>
      <c r="H38" s="24"/>
      <c r="I38" s="25"/>
      <c r="J38" s="25"/>
      <c r="K38" s="25"/>
      <c r="L38" s="26"/>
      <c r="N38" s="24"/>
      <c r="O38" s="25"/>
      <c r="P38" s="25"/>
      <c r="Q38" s="25"/>
      <c r="R38" s="26"/>
    </row>
    <row r="39" spans="2:18" ht="13.5" thickBot="1">
      <c r="B39" s="21" t="str">
        <f>IF(B38="","-------------------------------------------------------",IF(OR(B38="tintachina",B38="tinta china"),"¡Oleeee! ¡Qué arte tienes, maestro!","Esto no es lo tuyo ¡Dedícate a pescar!"))</f>
        <v>-------------------------------------------------------</v>
      </c>
      <c r="C39" s="22"/>
      <c r="D39" s="22"/>
      <c r="E39" s="22"/>
      <c r="F39" s="23"/>
      <c r="H39" s="21" t="str">
        <f>IF(H38="","-------------------------------------------------------",IF(OR(H38="a patch's life",H38="a patchs life"),"Exacto","NOOOOOOOOOO!"))</f>
        <v>-------------------------------------------------------</v>
      </c>
      <c r="I39" s="22"/>
      <c r="J39" s="22"/>
      <c r="K39" s="22"/>
      <c r="L39" s="23"/>
      <c r="N39" s="21" t="str">
        <f>IF(N38="","-------------------------------------------------------",IF(OR(N38="kirai",N38="kirai"),"¡Arigato caraplato!","Poble moltal, tu no sabel nada"))</f>
        <v>-------------------------------------------------------</v>
      </c>
      <c r="O39" s="22"/>
      <c r="P39" s="22"/>
      <c r="Q39" s="22"/>
      <c r="R39" s="23"/>
    </row>
    <row r="40" spans="2:14" ht="12">
      <c r="B40" s="10">
        <f>IF(B39="¡Oleeee! ¡Qué arte tienes, maestro!",1,0)</f>
        <v>0</v>
      </c>
      <c r="H40" s="10">
        <f>IF(H39="Exacto",1,0)</f>
        <v>0</v>
      </c>
      <c r="N40" s="10">
        <f>IF(N39="¡Arigato caraplato!",1,0)</f>
        <v>0</v>
      </c>
    </row>
    <row r="42" spans="1:13" ht="12">
      <c r="A42" s="1">
        <v>7</v>
      </c>
      <c r="G42" s="1">
        <v>8</v>
      </c>
      <c r="M42" s="1">
        <v>9</v>
      </c>
    </row>
    <row r="49" spans="2:14" ht="12.75" thickBot="1">
      <c r="B49" s="1" t="s">
        <v>0</v>
      </c>
      <c r="H49" s="1" t="s">
        <v>0</v>
      </c>
      <c r="N49" s="1" t="s">
        <v>0</v>
      </c>
    </row>
    <row r="50" spans="2:18" ht="13.5" thickBot="1">
      <c r="B50" s="24"/>
      <c r="C50" s="27"/>
      <c r="D50" s="27"/>
      <c r="E50" s="27"/>
      <c r="F50" s="28"/>
      <c r="H50" s="24"/>
      <c r="I50" s="25"/>
      <c r="J50" s="25"/>
      <c r="K50" s="25"/>
      <c r="L50" s="26"/>
      <c r="N50" s="24"/>
      <c r="O50" s="25"/>
      <c r="P50" s="25"/>
      <c r="Q50" s="25"/>
      <c r="R50" s="26"/>
    </row>
    <row r="51" spans="2:18" ht="13.5" thickBot="1">
      <c r="B51" s="21" t="str">
        <f>IF(B50="","-------------------------------------------------------",IF(OR(B50="clueblog",B50="clue blog"),"Elemental querido Watson","Sigue buscando hay miles de premios"))</f>
        <v>-------------------------------------------------------</v>
      </c>
      <c r="C51" s="22"/>
      <c r="D51" s="22"/>
      <c r="E51" s="22"/>
      <c r="F51" s="23"/>
      <c r="H51" s="21" t="str">
        <f>IF(H50="","-------------------------------------------------------",IF(OR(H50="café con leche por favor",H50="café con leche por favor",H50="café con leche, por favor",H50="cafe con leche, por favor"),"¡Marrrrchando!","Pista: aunque no lo parezca, es una taza"))</f>
        <v>-------------------------------------------------------</v>
      </c>
      <c r="I51" s="22"/>
      <c r="J51" s="22"/>
      <c r="K51" s="22"/>
      <c r="L51" s="23"/>
      <c r="N51" s="21" t="str">
        <f>IF(N50="","-------------------------------------------------------",IF(OR(N50="awablog",N50="awa blog",N50="awacate blog"),"Yesssssss","Joder, qué malo eres"))</f>
        <v>-------------------------------------------------------</v>
      </c>
      <c r="O51" s="22"/>
      <c r="P51" s="22"/>
      <c r="Q51" s="22"/>
      <c r="R51" s="23"/>
    </row>
    <row r="52" spans="2:14" ht="12">
      <c r="B52" s="10">
        <f>IF(B51="Elemental querido Watson",1,0)</f>
        <v>0</v>
      </c>
      <c r="H52" s="10">
        <f>IF(H51="¡Marrrrchando!",1,0)</f>
        <v>0</v>
      </c>
      <c r="N52" s="10">
        <f>IF(N51="Yesssssss",1,0)</f>
        <v>0</v>
      </c>
    </row>
    <row r="54" spans="1:13" ht="12">
      <c r="A54" s="1">
        <v>10</v>
      </c>
      <c r="G54" s="1">
        <v>11</v>
      </c>
      <c r="M54" s="1">
        <v>12</v>
      </c>
    </row>
    <row r="61" spans="2:14" ht="12.75" thickBot="1">
      <c r="B61" s="1" t="s">
        <v>0</v>
      </c>
      <c r="H61" s="1" t="s">
        <v>0</v>
      </c>
      <c r="N61" s="1" t="s">
        <v>0</v>
      </c>
    </row>
    <row r="62" spans="2:18" ht="13.5" thickBot="1">
      <c r="B62" s="24"/>
      <c r="C62" s="27"/>
      <c r="D62" s="27"/>
      <c r="E62" s="27"/>
      <c r="F62" s="28"/>
      <c r="H62" s="24"/>
      <c r="I62" s="25"/>
      <c r="J62" s="25"/>
      <c r="K62" s="25"/>
      <c r="L62" s="26"/>
      <c r="N62" s="24"/>
      <c r="O62" s="25"/>
      <c r="P62" s="25"/>
      <c r="Q62" s="25"/>
      <c r="R62" s="26"/>
    </row>
    <row r="63" spans="2:18" ht="13.5" thickBot="1">
      <c r="B63" s="21" t="str">
        <f>IF(B62="","-------------------------------------------------------",IF(OR(B62="minid",B62="mini-d",B62="mini d"),"Ouuuuuuu YEAH!","Todavía estás a tiempo de retirarte"))</f>
        <v>-------------------------------------------------------</v>
      </c>
      <c r="C63" s="22"/>
      <c r="D63" s="22"/>
      <c r="E63" s="22"/>
      <c r="F63" s="23"/>
      <c r="H63" s="21" t="str">
        <f>IF(H62="","-------------------------------------------------------",IF(OR(H62="ashakira",H62="a shakira",H62="asakira"),"¡Chévere!","¿Realmente te gusta esto?"))</f>
        <v>-------------------------------------------------------</v>
      </c>
      <c r="I63" s="22"/>
      <c r="J63" s="22"/>
      <c r="K63" s="22"/>
      <c r="L63" s="23"/>
      <c r="N63" s="21" t="str">
        <f>IF(N62="","-------------------------------------------------------",IF(OR(N62="diario de una tigresa",N62="diarios de una tigresa"),"Grrrrrrrrrr! ;-D","¿No tienes otra cosa que hacer? &gt;&gt;:D"))</f>
        <v>-------------------------------------------------------</v>
      </c>
      <c r="O63" s="22"/>
      <c r="P63" s="22"/>
      <c r="Q63" s="22"/>
      <c r="R63" s="23"/>
    </row>
    <row r="64" spans="2:14" ht="12">
      <c r="B64" s="10">
        <f>IF(B63="Ouuuuuuu YEAH!",1,0)</f>
        <v>0</v>
      </c>
      <c r="H64" s="10">
        <f>IF(H63="¡Chévere!",1,0)</f>
        <v>0</v>
      </c>
      <c r="N64" s="10">
        <f>IF(N63="Grrrrrrrrrr! ;-D",1,0)</f>
        <v>0</v>
      </c>
    </row>
    <row r="66" spans="1:13" ht="12">
      <c r="A66" s="1">
        <v>13</v>
      </c>
      <c r="G66" s="1">
        <v>14</v>
      </c>
      <c r="M66" s="1">
        <v>15</v>
      </c>
    </row>
    <row r="73" spans="2:14" ht="12.75" thickBot="1">
      <c r="B73" s="1" t="s">
        <v>0</v>
      </c>
      <c r="H73" s="1" t="s">
        <v>0</v>
      </c>
      <c r="N73" s="1" t="s">
        <v>0</v>
      </c>
    </row>
    <row r="74" spans="2:18" ht="13.5" thickBot="1">
      <c r="B74" s="24"/>
      <c r="C74" s="27"/>
      <c r="D74" s="27"/>
      <c r="E74" s="27"/>
      <c r="F74" s="28"/>
      <c r="H74" s="24"/>
      <c r="I74" s="25"/>
      <c r="J74" s="25"/>
      <c r="K74" s="25"/>
      <c r="L74" s="26"/>
      <c r="N74" s="24"/>
      <c r="O74" s="25"/>
      <c r="P74" s="25"/>
      <c r="Q74" s="25"/>
      <c r="R74" s="26"/>
    </row>
    <row r="75" spans="2:18" ht="13.5" thickBot="1">
      <c r="B75" s="21" t="str">
        <f>IF(B74="","-------------------------------------------------------",IF(OR(B74="peluche",B74="peluche",B74="el weblog de peluche",B74="tantos hombres y tan poco tiempo"),":-)","Pues va a ser que no"))</f>
        <v>-------------------------------------------------------</v>
      </c>
      <c r="C75" s="22"/>
      <c r="D75" s="22"/>
      <c r="E75" s="22"/>
      <c r="F75" s="23"/>
      <c r="H75" s="21" t="str">
        <f>IF(H74="","-------------------------------------------------------",IF(OR(H74="milinkito",H74="jubilao",H74="milikito",H74="la carpa"),"¡¡Grandioso!!","¡Jubílate!"))</f>
        <v>-------------------------------------------------------</v>
      </c>
      <c r="I75" s="22"/>
      <c r="J75" s="22"/>
      <c r="K75" s="22"/>
      <c r="L75" s="23"/>
      <c r="N75" s="21" t="str">
        <f>IF(N74="","-------------------------------------------------------",IF(OR(N74="caspa tv",N74="caspa.tv",N74="caspatv",N74="caspa"),"¡Perfectoso!","Ponte a trabajar"))</f>
        <v>-------------------------------------------------------</v>
      </c>
      <c r="O75" s="22"/>
      <c r="P75" s="22"/>
      <c r="Q75" s="22"/>
      <c r="R75" s="23"/>
    </row>
    <row r="76" spans="2:14" ht="12">
      <c r="B76" s="10">
        <f>IF(B75=":-)",1,0)</f>
        <v>0</v>
      </c>
      <c r="H76" s="10">
        <f>IF(H75="¡¡Grandioso!!",1,0)</f>
        <v>0</v>
      </c>
      <c r="N76" s="10">
        <f>IF(N75="¡Perfectoso!",1,0)</f>
        <v>0</v>
      </c>
    </row>
    <row r="78" spans="1:13" ht="12">
      <c r="A78" s="1">
        <v>16</v>
      </c>
      <c r="G78" s="1">
        <v>17</v>
      </c>
      <c r="M78" s="1">
        <v>18</v>
      </c>
    </row>
    <row r="85" spans="2:14" ht="12.75" thickBot="1">
      <c r="B85" s="1" t="s">
        <v>0</v>
      </c>
      <c r="H85" s="1" t="s">
        <v>0</v>
      </c>
      <c r="N85" s="1" t="s">
        <v>0</v>
      </c>
    </row>
    <row r="86" spans="2:18" ht="13.5" thickBot="1">
      <c r="B86" s="24"/>
      <c r="C86" s="27"/>
      <c r="D86" s="27"/>
      <c r="E86" s="27"/>
      <c r="F86" s="28"/>
      <c r="H86" s="24"/>
      <c r="I86" s="25"/>
      <c r="J86" s="25"/>
      <c r="K86" s="25"/>
      <c r="L86" s="26"/>
      <c r="N86" s="24"/>
      <c r="O86" s="25"/>
      <c r="P86" s="25"/>
      <c r="Q86" s="25"/>
      <c r="R86" s="26"/>
    </row>
    <row r="87" spans="2:18" ht="13.5" thickBot="1">
      <c r="B87" s="21" t="str">
        <f>IF(B86="","-------------------------------------------------------",IF(B86="pjorge","Frepesto! :-D","En fin, si tú quieres seguir intentándolo..."))</f>
        <v>-------------------------------------------------------</v>
      </c>
      <c r="C87" s="22"/>
      <c r="D87" s="22"/>
      <c r="E87" s="22"/>
      <c r="F87" s="23"/>
      <c r="H87" s="21" t="str">
        <f>IF(H86="","-------------------------------------------------------",IF(H86="xataka","OK","No sigas, ¡por favor! ¡Me haces daño!"))</f>
        <v>-------------------------------------------------------</v>
      </c>
      <c r="I87" s="22"/>
      <c r="J87" s="22"/>
      <c r="K87" s="22"/>
      <c r="L87" s="23"/>
      <c r="N87" s="21" t="str">
        <f>IF(N86="","-------------------------------------------------------",IF(OR(N86="papel contínuo",N86="papel continuo"),"Correcto. Bien. Vale. OK.","Eres la élite de lo peor"))</f>
        <v>-------------------------------------------------------</v>
      </c>
      <c r="O87" s="22"/>
      <c r="P87" s="22"/>
      <c r="Q87" s="22"/>
      <c r="R87" s="23"/>
    </row>
    <row r="88" spans="2:14" ht="12">
      <c r="B88" s="10">
        <f>IF(B87="Frepesto! :-D",1,0)</f>
        <v>0</v>
      </c>
      <c r="H88" s="10">
        <f>IF(H87="OK",1,0)</f>
        <v>0</v>
      </c>
      <c r="N88" s="10">
        <f>IF(N87="Correcto. Bien. Vale. OK.",1,0)</f>
        <v>0</v>
      </c>
    </row>
    <row r="90" spans="1:13" ht="12">
      <c r="A90" s="1">
        <v>19</v>
      </c>
      <c r="G90" s="1">
        <v>20</v>
      </c>
      <c r="M90" s="1">
        <v>21</v>
      </c>
    </row>
    <row r="97" spans="2:14" ht="12.75" thickBot="1">
      <c r="B97" s="1" t="s">
        <v>0</v>
      </c>
      <c r="H97" s="1" t="s">
        <v>0</v>
      </c>
      <c r="N97" s="1" t="s">
        <v>0</v>
      </c>
    </row>
    <row r="98" spans="2:18" ht="13.5" thickBot="1">
      <c r="B98" s="24"/>
      <c r="C98" s="27"/>
      <c r="D98" s="27"/>
      <c r="E98" s="27"/>
      <c r="F98" s="28"/>
      <c r="H98" s="24"/>
      <c r="I98" s="25"/>
      <c r="J98" s="25"/>
      <c r="K98" s="25"/>
      <c r="L98" s="26"/>
      <c r="N98" s="24"/>
      <c r="O98" s="25"/>
      <c r="P98" s="25"/>
      <c r="Q98" s="25"/>
      <c r="R98" s="26"/>
    </row>
    <row r="99" spans="2:18" ht="13.5" thickBot="1">
      <c r="B99" s="21" t="str">
        <f>IF(B98="","-------------------------------------------------------",IF(OR(B98="un mundo desde el abismo",B98="mundo desde el abismo"),"Tú eres cola, yo pegamento","El buscaminas te está llamando"))</f>
        <v>-------------------------------------------------------</v>
      </c>
      <c r="C99" s="22"/>
      <c r="D99" s="22"/>
      <c r="E99" s="22"/>
      <c r="F99" s="23"/>
      <c r="H99" s="21" t="str">
        <f>IF(H98="","-------------------------------------------------------",IF(OR(H98="que buscas que",H98="¿qué buscas, qué?",H98="¿qué buscas, qué!",H98="¿qué buscas qué?",H98="¿qué buscas qué!",H98="qué buscas, qué?!",H98="que buscas qué!",H98="que buscas qué?!",H98="que buscas, qué?!"),"Eureka!","Este es difícil de escribir, ¿eh? ;o)"))</f>
        <v>-------------------------------------------------------</v>
      </c>
      <c r="I99" s="22"/>
      <c r="J99" s="22"/>
      <c r="K99" s="22"/>
      <c r="L99" s="23"/>
      <c r="N99" s="21" t="str">
        <f>IF(N98="","-------------------------------------------------------",IF(OR(N98="el sentido de la vida",N98="sentido de la vida"),"Afirmativo","Negatifo"))</f>
        <v>-------------------------------------------------------</v>
      </c>
      <c r="O99" s="22"/>
      <c r="P99" s="22"/>
      <c r="Q99" s="22"/>
      <c r="R99" s="23"/>
    </row>
    <row r="100" spans="2:14" ht="12">
      <c r="B100" s="10">
        <f>IF(B99="Tú eres cola, yo pegamento",1,0)</f>
        <v>0</v>
      </c>
      <c r="H100" s="10">
        <f>IF(H99="Eureka!",1,0)</f>
        <v>0</v>
      </c>
      <c r="N100" s="10">
        <f>IF(N99="Afirmativo",1,0)</f>
        <v>0</v>
      </c>
    </row>
    <row r="102" spans="1:13" ht="12">
      <c r="A102" s="1">
        <v>22</v>
      </c>
      <c r="G102" s="1">
        <v>23</v>
      </c>
      <c r="M102" s="1">
        <v>24</v>
      </c>
    </row>
    <row r="109" spans="2:14" ht="12.75" thickBot="1">
      <c r="B109" s="1" t="s">
        <v>0</v>
      </c>
      <c r="H109" s="1" t="s">
        <v>0</v>
      </c>
      <c r="N109" s="1" t="s">
        <v>0</v>
      </c>
    </row>
    <row r="110" spans="2:18" ht="13.5" thickBot="1">
      <c r="B110" s="24"/>
      <c r="C110" s="27"/>
      <c r="D110" s="27"/>
      <c r="E110" s="27"/>
      <c r="F110" s="28"/>
      <c r="H110" s="24"/>
      <c r="I110" s="25"/>
      <c r="J110" s="25"/>
      <c r="K110" s="25"/>
      <c r="L110" s="26"/>
      <c r="N110" s="24"/>
      <c r="O110" s="25"/>
      <c r="P110" s="25"/>
      <c r="Q110" s="25"/>
      <c r="R110" s="26"/>
    </row>
    <row r="111" spans="2:18" ht="13.5" thickBot="1">
      <c r="B111" s="21" t="str">
        <f>IF(B110="","-------------------------------------------------------",IF(OR(B110="korochi",B110="korochi industrias",B110="korochi industria"),"Yo aún diría más. Korochi Industrias.","Nein!"))</f>
        <v>-------------------------------------------------------</v>
      </c>
      <c r="C111" s="22"/>
      <c r="D111" s="22"/>
      <c r="E111" s="22"/>
      <c r="F111" s="23"/>
      <c r="H111" s="21" t="str">
        <f>IF(H110="","-------------------------------------------------------",IF(OR(H110="borjamari",H110="borja mari"),"Bien","Mal (otra vez)"))</f>
        <v>-------------------------------------------------------</v>
      </c>
      <c r="I111" s="22"/>
      <c r="J111" s="22"/>
      <c r="K111" s="22"/>
      <c r="L111" s="23"/>
      <c r="N111" s="21" t="str">
        <f>IF(N110="","-------------------------------------------------------",IF(OR(N110="covadonga borbón",N110="covadonga borbon",N110="el diario de un feto regio",N110="covadonga borbón, el diario de un feto regio"),"REALmente","¡Fíjate en la corona! ¡Piensa!"))</f>
        <v>-------------------------------------------------------</v>
      </c>
      <c r="O111" s="22"/>
      <c r="P111" s="22"/>
      <c r="Q111" s="22"/>
      <c r="R111" s="23"/>
    </row>
    <row r="112" spans="2:14" ht="12">
      <c r="B112" s="10">
        <f>IF(B111="Yo aún diría más. Korochi Industrias.",1,0)</f>
        <v>0</v>
      </c>
      <c r="H112" s="10">
        <f>IF(H111="Bien",1,0)</f>
        <v>0</v>
      </c>
      <c r="N112" s="10">
        <f>IF(N111="REALmente",1,0)</f>
        <v>0</v>
      </c>
    </row>
    <row r="114" spans="1:13" ht="12">
      <c r="A114" s="1">
        <v>25</v>
      </c>
      <c r="G114" s="1">
        <v>26</v>
      </c>
      <c r="M114" s="1">
        <v>27</v>
      </c>
    </row>
    <row r="121" spans="2:14" ht="12.75" thickBot="1">
      <c r="B121" s="1" t="s">
        <v>0</v>
      </c>
      <c r="H121" s="1" t="s">
        <v>0</v>
      </c>
      <c r="N121" s="1" t="s">
        <v>0</v>
      </c>
    </row>
    <row r="122" spans="2:18" ht="13.5" thickBot="1">
      <c r="B122" s="24"/>
      <c r="C122" s="27"/>
      <c r="D122" s="27"/>
      <c r="E122" s="27"/>
      <c r="F122" s="28"/>
      <c r="H122" s="24"/>
      <c r="I122" s="25"/>
      <c r="J122" s="25"/>
      <c r="K122" s="25"/>
      <c r="L122" s="26"/>
      <c r="N122" s="24"/>
      <c r="O122" s="25"/>
      <c r="P122" s="25"/>
      <c r="Q122" s="25"/>
      <c r="R122" s="26"/>
    </row>
    <row r="123" spans="2:18" ht="13.5" thickBot="1">
      <c r="B123" s="21" t="str">
        <f>IF(B122="","-------------------------------------------------------",IF(OR(B122="efimera",B122="efímera",B122="ephimera"),"¡clap! ¡clap! ¡clap!","NOOOOOOOOOO!"))</f>
        <v>-------------------------------------------------------</v>
      </c>
      <c r="C123" s="22"/>
      <c r="D123" s="22"/>
      <c r="E123" s="22"/>
      <c r="F123" s="23"/>
      <c r="H123" s="21" t="str">
        <f>IF(H122="","-------------------------------------------------------",IF(OR(H122="ciencia15",H122="ciencia 15"),"¡BIEN! eres el p… amo",":-O &lt;--- carita bostezando"))</f>
        <v>-------------------------------------------------------</v>
      </c>
      <c r="I123" s="22"/>
      <c r="J123" s="22"/>
      <c r="K123" s="22"/>
      <c r="L123" s="23"/>
      <c r="N123" s="21" t="str">
        <f>IF(N122="","-------------------------------------------------------",IF(OR(N122="juan dámaso",N122="juan damaso",N122="juan damaso, vidente",N122="juan dámaso, vidente"),"Magnífica predicción","La banca gana"))</f>
        <v>-------------------------------------------------------</v>
      </c>
      <c r="O123" s="22"/>
      <c r="P123" s="22"/>
      <c r="Q123" s="22"/>
      <c r="R123" s="23"/>
    </row>
    <row r="124" spans="2:14" ht="12">
      <c r="B124" s="10">
        <f>IF(B123="¡clap! ¡clap! ¡clap!",1,0)</f>
        <v>0</v>
      </c>
      <c r="H124" s="10">
        <f>IF(H123="¡BIEN! eres el p… amo",1,0)</f>
        <v>0</v>
      </c>
      <c r="N124" s="10">
        <f>IF(N123="Magnífica predicción",1,0)</f>
        <v>0</v>
      </c>
    </row>
    <row r="126" spans="1:13" ht="12">
      <c r="A126" s="1">
        <v>28</v>
      </c>
      <c r="G126" s="1">
        <v>29</v>
      </c>
      <c r="M126" s="1">
        <v>30</v>
      </c>
    </row>
    <row r="133" spans="2:14" ht="12.75" thickBot="1">
      <c r="B133" s="1" t="s">
        <v>0</v>
      </c>
      <c r="H133" s="1" t="s">
        <v>0</v>
      </c>
      <c r="N133" s="1" t="s">
        <v>0</v>
      </c>
    </row>
    <row r="134" spans="2:18" ht="13.5" thickBot="1">
      <c r="B134" s="24"/>
      <c r="C134" s="27"/>
      <c r="D134" s="27"/>
      <c r="E134" s="27"/>
      <c r="F134" s="28"/>
      <c r="H134" s="24"/>
      <c r="I134" s="25"/>
      <c r="J134" s="25"/>
      <c r="K134" s="25"/>
      <c r="L134" s="26"/>
      <c r="N134" s="24"/>
      <c r="O134" s="25"/>
      <c r="P134" s="25"/>
      <c r="Q134" s="25"/>
      <c r="R134" s="26"/>
    </row>
    <row r="135" spans="2:18" ht="13.5" thickBot="1">
      <c r="B135" s="21" t="str">
        <f>IF(B134="","-------------------------------------------------------",IF(OR(B134="los mundos de nepomuk",B134="mundos de nepomuk",B134="nepomuk",B134="nemopuk"),"¡Este te lo han chivao!","Te faltan muchas horas de navegación"))</f>
        <v>-------------------------------------------------------</v>
      </c>
      <c r="C135" s="22"/>
      <c r="D135" s="22"/>
      <c r="E135" s="22"/>
      <c r="F135" s="23"/>
      <c r="H135" s="21" t="str">
        <f>IF(H134="","-------------------------------------------------------",IF(OR(H134="htmllife",B134="html life"),"&lt;/bien&gt;","¡Mal! (no te aplicas, tío)"))</f>
        <v>-------------------------------------------------------</v>
      </c>
      <c r="I135" s="22"/>
      <c r="J135" s="22"/>
      <c r="K135" s="22"/>
      <c r="L135" s="23"/>
      <c r="N135" s="21" t="str">
        <f>IF(N134="","-------------------------------------------------------",IF(OR(N134="la cosa húmeda",N134="la cosa humeda"),"Erecto","Fláccido"))</f>
        <v>-------------------------------------------------------</v>
      </c>
      <c r="O135" s="22"/>
      <c r="P135" s="22"/>
      <c r="Q135" s="22"/>
      <c r="R135" s="23"/>
    </row>
    <row r="136" spans="2:14" ht="12">
      <c r="B136" s="10">
        <f>IF(B135="¡Este te lo han chivao!",1,0)</f>
        <v>0</v>
      </c>
      <c r="H136" s="10">
        <f>IF(H135="&lt;/bien&gt;",1,0)</f>
        <v>0</v>
      </c>
      <c r="N136" s="10">
        <f>IF(N135="Erecto",1,0)</f>
        <v>0</v>
      </c>
    </row>
    <row r="138" spans="1:13" ht="12">
      <c r="A138" s="1">
        <v>31</v>
      </c>
      <c r="G138" s="1">
        <v>32</v>
      </c>
      <c r="M138" s="1">
        <v>33</v>
      </c>
    </row>
    <row r="145" spans="2:14" ht="12.75" thickBot="1">
      <c r="B145" s="1" t="s">
        <v>0</v>
      </c>
      <c r="H145" s="1" t="s">
        <v>0</v>
      </c>
      <c r="N145" s="1" t="s">
        <v>0</v>
      </c>
    </row>
    <row r="146" spans="2:18" ht="13.5" thickBot="1">
      <c r="B146" s="24"/>
      <c r="C146" s="27"/>
      <c r="D146" s="27"/>
      <c r="E146" s="27"/>
      <c r="F146" s="28"/>
      <c r="H146" s="24"/>
      <c r="I146" s="25"/>
      <c r="J146" s="25"/>
      <c r="K146" s="25"/>
      <c r="L146" s="26"/>
      <c r="N146" s="24"/>
      <c r="O146" s="25"/>
      <c r="P146" s="25"/>
      <c r="Q146" s="25"/>
      <c r="R146" s="26"/>
    </row>
    <row r="147" spans="2:18" ht="13.5" thickBot="1">
      <c r="B147" s="21" t="str">
        <f>IF(B146="","-------------------------------------------------------",IF(OR(B146="google dirson",B146="googledirson",B146="google.dirson"),"I'm feeling lucky!","Decepcionante"))</f>
        <v>-------------------------------------------------------</v>
      </c>
      <c r="C147" s="22"/>
      <c r="D147" s="22"/>
      <c r="E147" s="22"/>
      <c r="F147" s="23"/>
      <c r="H147" s="21" t="str">
        <f>IF(H146="","-------------------------------------------------------",IF(OR(H146="la cárcel de papel",H146="la carcel de papel",H146="carcel de papel",H146="cárcel de papel"),"Fabuloso","Decepcionante"))</f>
        <v>-------------------------------------------------------</v>
      </c>
      <c r="I147" s="22"/>
      <c r="J147" s="22"/>
      <c r="K147" s="22"/>
      <c r="L147" s="23"/>
      <c r="N147" s="21" t="str">
        <f>IF(N146="","-------------------------------------------------------",IF(OR(N146="la lluvia en sevilla es una maravilla",N146="la lluvia en sevilla",N146="lluvia en sevilla es una maravilla"),"Aim siiiiinguin in de rein!!","Ese precisamente no"))</f>
        <v>-------------------------------------------------------</v>
      </c>
      <c r="O147" s="22"/>
      <c r="P147" s="22"/>
      <c r="Q147" s="22"/>
      <c r="R147" s="23"/>
    </row>
    <row r="148" spans="2:14" ht="12">
      <c r="B148" s="10">
        <f>IF(B147="I'm feeling lucky!",1,0)</f>
        <v>0</v>
      </c>
      <c r="H148" s="10">
        <f>IF(H147="Fabuloso",1,0)</f>
        <v>0</v>
      </c>
      <c r="N148" s="10">
        <f>IF(N147="Aim siiiiinguin in de rein!!",1,0)</f>
        <v>0</v>
      </c>
    </row>
    <row r="150" spans="1:13" ht="12">
      <c r="A150" s="1">
        <v>34</v>
      </c>
      <c r="G150" s="1">
        <v>35</v>
      </c>
      <c r="M150" s="1">
        <v>36</v>
      </c>
    </row>
    <row r="157" spans="2:14" ht="12.75" thickBot="1">
      <c r="B157" s="1" t="s">
        <v>0</v>
      </c>
      <c r="H157" s="1" t="s">
        <v>0</v>
      </c>
      <c r="N157" s="1" t="s">
        <v>0</v>
      </c>
    </row>
    <row r="158" spans="2:18" ht="13.5" thickBot="1">
      <c r="B158" s="24"/>
      <c r="C158" s="27"/>
      <c r="D158" s="27"/>
      <c r="E158" s="27"/>
      <c r="F158" s="28"/>
      <c r="H158" s="24"/>
      <c r="I158" s="25"/>
      <c r="J158" s="25"/>
      <c r="K158" s="25"/>
      <c r="L158" s="26"/>
      <c r="N158" s="24"/>
      <c r="O158" s="25"/>
      <c r="P158" s="25"/>
      <c r="Q158" s="25"/>
      <c r="R158" s="26"/>
    </row>
    <row r="159" spans="2:18" ht="13.5" thickBot="1">
      <c r="B159" s="21" t="str">
        <f>IF(B158="","-------------------------------------------------------",IF(OR(B158="yo, cucamonga",B158="yo cucamonga",B158="yo cuca monga",B158="yo, cuca monga",B158="cucamonga",B158="cuca monga"),"Supercalifragilisticoespialidoso","Es duro no acertar ni una, ¿verdad?"))</f>
        <v>-------------------------------------------------------</v>
      </c>
      <c r="C159" s="22"/>
      <c r="D159" s="22"/>
      <c r="E159" s="22"/>
      <c r="F159" s="23"/>
      <c r="H159" s="21" t="str">
        <f>IF(H158="","-------------------------------------------------------",IF(OR(H158="alt1040",H158="alt 1040",H158="eduardo arcos",H158="eduardoarcos.com"),"Exacto","¡La fama cuesta, Leroy!"))</f>
        <v>-------------------------------------------------------</v>
      </c>
      <c r="I159" s="22"/>
      <c r="J159" s="22"/>
      <c r="K159" s="22"/>
      <c r="L159" s="23"/>
      <c r="N159" s="21" t="str">
        <f>IF(N158="","-------------------------------------------------------",IF(OR(N158="pacoblog",N158="paco blog",N158="pacoblog",N158="pacoblog"),"pacobien!","He visto abuelas hacerlo mucho mejor"))</f>
        <v>-------------------------------------------------------</v>
      </c>
      <c r="O159" s="22"/>
      <c r="P159" s="22"/>
      <c r="Q159" s="22"/>
      <c r="R159" s="23"/>
    </row>
    <row r="160" spans="2:14" ht="12">
      <c r="B160" s="10">
        <f>IF(B159="Supercalifragilisticoespialidoso",1,0)</f>
        <v>0</v>
      </c>
      <c r="H160" s="10">
        <f>IF(H159="Exacto",1,0)</f>
        <v>0</v>
      </c>
      <c r="N160" s="10">
        <f>IF(N159="pacobien!",1,0)</f>
        <v>0</v>
      </c>
    </row>
    <row r="162" spans="1:13" ht="12">
      <c r="A162" s="1">
        <v>37</v>
      </c>
      <c r="G162" s="1">
        <v>38</v>
      </c>
      <c r="M162" s="1">
        <v>39</v>
      </c>
    </row>
    <row r="169" spans="2:14" ht="12.75" thickBot="1">
      <c r="B169" s="1" t="s">
        <v>0</v>
      </c>
      <c r="H169" s="1" t="s">
        <v>0</v>
      </c>
      <c r="N169" s="1" t="s">
        <v>0</v>
      </c>
    </row>
    <row r="170" spans="2:18" ht="13.5" thickBot="1">
      <c r="B170" s="24"/>
      <c r="C170" s="27"/>
      <c r="D170" s="27"/>
      <c r="E170" s="27"/>
      <c r="F170" s="28"/>
      <c r="H170" s="24"/>
      <c r="I170" s="25"/>
      <c r="J170" s="25"/>
      <c r="K170" s="25"/>
      <c r="L170" s="26"/>
      <c r="N170" s="24"/>
      <c r="O170" s="25"/>
      <c r="P170" s="25"/>
      <c r="Q170" s="25"/>
      <c r="R170" s="26"/>
    </row>
    <row r="171" spans="2:18" ht="13.5" thickBot="1">
      <c r="B171" s="21" t="str">
        <f>IF(B170="","-------------------------------------------------------",IF(OR(B170="las cinco del viernes",B170="las 5 del viernes"),"Yo los viernes prefiero hacer Excels ;D","1) No 2) No 3) No 4) No 5) NO!"))</f>
        <v>-------------------------------------------------------</v>
      </c>
      <c r="C171" s="22"/>
      <c r="D171" s="22"/>
      <c r="E171" s="22"/>
      <c r="F171" s="23"/>
      <c r="H171" s="21" t="str">
        <f>IF(H170="","-------------------------------------------------------",IF(OR(H170="delirios de un informático",H170="delirios de un informatico"),"Los informáticos es lo que tienen","Patético"))</f>
        <v>-------------------------------------------------------</v>
      </c>
      <c r="I171" s="22"/>
      <c r="J171" s="22"/>
      <c r="K171" s="22"/>
      <c r="L171" s="23"/>
      <c r="N171" s="21" t="str">
        <f>IF(N170="","-------------------------------------------------------",IF(OR(N170="mujer gorda",N170="weblog de una mujer gorda",N170="mirta bertotti",N170="los bertotti"),"¡Se me acartonan las bombachas!","¡Pero si este es muy fácil!"))</f>
        <v>-------------------------------------------------------</v>
      </c>
      <c r="O171" s="22"/>
      <c r="P171" s="22"/>
      <c r="Q171" s="22"/>
      <c r="R171" s="23"/>
    </row>
    <row r="172" spans="2:14" ht="12">
      <c r="B172" s="10">
        <f>IF(B171="Yo los viernes prefiero hacer Excels ;D",1,0)</f>
        <v>0</v>
      </c>
      <c r="H172" s="10">
        <f>IF(H171="Los informáticos es lo que tienen",1,0)</f>
        <v>0</v>
      </c>
      <c r="N172" s="10">
        <f>IF(N171="¡Se me acartonan las bombachas!",1,0)</f>
        <v>0</v>
      </c>
    </row>
    <row r="174" spans="1:13" ht="12">
      <c r="A174" s="1">
        <v>40</v>
      </c>
      <c r="G174" s="1">
        <v>41</v>
      </c>
      <c r="M174" s="1">
        <v>42</v>
      </c>
    </row>
    <row r="181" spans="2:14" ht="12.75" thickBot="1">
      <c r="B181" s="1" t="s">
        <v>0</v>
      </c>
      <c r="H181" s="1" t="s">
        <v>0</v>
      </c>
      <c r="N181" s="1" t="s">
        <v>0</v>
      </c>
    </row>
    <row r="182" spans="2:18" ht="13.5" thickBot="1">
      <c r="B182" s="24"/>
      <c r="C182" s="27"/>
      <c r="D182" s="27"/>
      <c r="E182" s="27"/>
      <c r="F182" s="28"/>
      <c r="H182" s="24"/>
      <c r="I182" s="25"/>
      <c r="J182" s="25"/>
      <c r="K182" s="25"/>
      <c r="L182" s="26"/>
      <c r="N182" s="24"/>
      <c r="O182" s="25"/>
      <c r="P182" s="25"/>
      <c r="Q182" s="25"/>
      <c r="R182" s="26"/>
    </row>
    <row r="183" spans="2:18" ht="13.5" thickBot="1">
      <c r="B183" s="21" t="str">
        <f>IF(B182="","-------------------------------------------------------",IF(OR(B182="notas de fútbol",B182="notas de futbol"),"¡Gooooool!","¡Estás fuera de juego!"))</f>
        <v>-------------------------------------------------------</v>
      </c>
      <c r="C183" s="22"/>
      <c r="D183" s="22"/>
      <c r="E183" s="22"/>
      <c r="F183" s="23"/>
      <c r="H183" s="21" t="str">
        <f>IF(H182="","-------------------------------------------------------",IF(OR(H182="phineas",H182="el phineas"),"¡sapristi! ¡eres la repanocha!","¡Recórcholis! ¡No atinas nunca!"))</f>
        <v>-------------------------------------------------------</v>
      </c>
      <c r="I183" s="22"/>
      <c r="J183" s="22"/>
      <c r="K183" s="22"/>
      <c r="L183" s="23"/>
      <c r="N183" s="21" t="str">
        <f>IF(N182="","-------------------------------------------------------",IF(OR(N182="onesweb",N182="ones web",N182="one's web",N182="one´s web",N182="one"),"¡Ya queda poco!","Este es de los más fáciles. ¡Inútil!"))</f>
        <v>-------------------------------------------------------</v>
      </c>
      <c r="O183" s="22"/>
      <c r="P183" s="22"/>
      <c r="Q183" s="22"/>
      <c r="R183" s="23"/>
    </row>
    <row r="184" spans="2:14" ht="12">
      <c r="B184" s="10">
        <f>IF(B183="¡Gooooool!",1,0)</f>
        <v>0</v>
      </c>
      <c r="H184" s="10">
        <f>IF(H183="¡sapristi! ¡eres la repanocha!",1,0)</f>
        <v>0</v>
      </c>
      <c r="N184" s="10">
        <f>IF(N183="¡Ya queda poco!",1,0)</f>
        <v>0</v>
      </c>
    </row>
    <row r="186" spans="1:13" ht="12">
      <c r="A186" s="1">
        <v>43</v>
      </c>
      <c r="G186" s="1">
        <v>44</v>
      </c>
      <c r="M186" s="1">
        <v>45</v>
      </c>
    </row>
    <row r="193" spans="2:14" ht="12.75" thickBot="1">
      <c r="B193" s="1" t="s">
        <v>0</v>
      </c>
      <c r="H193" s="1" t="s">
        <v>0</v>
      </c>
      <c r="N193" s="1" t="s">
        <v>0</v>
      </c>
    </row>
    <row r="194" spans="2:18" ht="13.5" thickBot="1">
      <c r="B194" s="24"/>
      <c r="C194" s="27"/>
      <c r="D194" s="27"/>
      <c r="E194" s="27"/>
      <c r="F194" s="28"/>
      <c r="H194" s="24"/>
      <c r="I194" s="25"/>
      <c r="J194" s="25"/>
      <c r="K194" s="25"/>
      <c r="L194" s="26"/>
      <c r="N194" s="24"/>
      <c r="O194" s="25"/>
      <c r="P194" s="25"/>
      <c r="Q194" s="25"/>
      <c r="R194" s="26"/>
    </row>
    <row r="195" spans="2:18" ht="13.5" thickBot="1">
      <c r="B195" s="21" t="str">
        <f>IF(B194="","-------------------------------------------------------",IF(OR(B194="fuckowski",B194="despacho101",B194="despacho 101"),"¡¡Muy bien, chaval!!","NOOOOOOOOOO!"))</f>
        <v>-------------------------------------------------------</v>
      </c>
      <c r="C195" s="22"/>
      <c r="D195" s="22"/>
      <c r="E195" s="22"/>
      <c r="F195" s="23"/>
      <c r="H195" s="21" t="str">
        <f>IF(H194="","-------------------------------------------------------",IF(OR(H194="atun tun tun",H194="atún tun tun",H194="atún tun tun...",H194="Manuls weblog"),"Yessssssssssss!","Fíjate bien ¿de qué es la lata? ;-)"))</f>
        <v>-------------------------------------------------------</v>
      </c>
      <c r="I195" s="22"/>
      <c r="J195" s="22"/>
      <c r="K195" s="22"/>
      <c r="L195" s="23"/>
      <c r="N195" s="21" t="str">
        <f>IF(N194="","-------------------------------------------------------",IF(OR(N194="Oink!",N194="Oink"),"oink oink oink oink oink oink oink oink","¡¿ME ESTÁS VACILANDO O QUÉ?! :D"))</f>
        <v>-------------------------------------------------------</v>
      </c>
      <c r="O195" s="22"/>
      <c r="P195" s="22"/>
      <c r="Q195" s="22"/>
      <c r="R195" s="23"/>
    </row>
    <row r="196" spans="2:14" ht="12">
      <c r="B196" s="10">
        <f>IF(B195="¡¡Muy bien, chaval!!",1,0)</f>
        <v>0</v>
      </c>
      <c r="H196" s="10">
        <f>IF(H195="Yessssssssssss!",1,0)</f>
        <v>0</v>
      </c>
      <c r="N196" s="10">
        <f>IF(N195="oink oink oink oink oink oink oink oink",1,0)</f>
        <v>0</v>
      </c>
    </row>
    <row r="199" spans="5:15" ht="20.25">
      <c r="E199" s="19" t="s">
        <v>5</v>
      </c>
      <c r="H199" s="19"/>
      <c r="I199" s="19"/>
      <c r="J199" s="19"/>
      <c r="K199" s="19"/>
      <c r="L199" s="19"/>
      <c r="M199" s="19"/>
      <c r="N199" s="19"/>
      <c r="O199" s="19"/>
    </row>
    <row r="200" spans="6:14" ht="20.25">
      <c r="F200" s="20" t="s">
        <v>1</v>
      </c>
      <c r="G200" s="19"/>
      <c r="H200" s="19"/>
      <c r="I200" s="19"/>
      <c r="J200" s="19"/>
      <c r="K200" s="19"/>
      <c r="L200" s="19"/>
      <c r="M200" s="19"/>
      <c r="N200" s="19"/>
    </row>
    <row r="206" spans="3:6" ht="23.25">
      <c r="C206" s="17"/>
      <c r="D206" s="18"/>
      <c r="E206" s="18"/>
      <c r="F206" s="18"/>
    </row>
    <row r="207" spans="7:18" ht="23.25"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6"/>
    </row>
    <row r="222" ht="12">
      <c r="A222" s="1">
        <v>52</v>
      </c>
    </row>
    <row r="234" ht="12">
      <c r="A234" s="1">
        <v>55</v>
      </c>
    </row>
    <row r="246" ht="12">
      <c r="A246" s="1">
        <v>58</v>
      </c>
    </row>
  </sheetData>
  <sheetProtection password="8EF6" sheet="1" objects="1" scenarios="1"/>
  <mergeCells count="100">
    <mergeCell ref="B195:F195"/>
    <mergeCell ref="H195:L195"/>
    <mergeCell ref="N195:R195"/>
    <mergeCell ref="B194:F194"/>
    <mergeCell ref="H194:L194"/>
    <mergeCell ref="N194:R194"/>
    <mergeCell ref="B146:F146"/>
    <mergeCell ref="H146:L146"/>
    <mergeCell ref="N146:R146"/>
    <mergeCell ref="B147:F147"/>
    <mergeCell ref="H147:L147"/>
    <mergeCell ref="N147:R147"/>
    <mergeCell ref="B182:F182"/>
    <mergeCell ref="H182:L182"/>
    <mergeCell ref="N182:R182"/>
    <mergeCell ref="B183:F183"/>
    <mergeCell ref="H183:L183"/>
    <mergeCell ref="N183:R183"/>
    <mergeCell ref="B170:F170"/>
    <mergeCell ref="H170:L170"/>
    <mergeCell ref="N170:R170"/>
    <mergeCell ref="B171:F171"/>
    <mergeCell ref="H171:L171"/>
    <mergeCell ref="N171:R171"/>
    <mergeCell ref="H158:L158"/>
    <mergeCell ref="N158:R158"/>
    <mergeCell ref="B159:F159"/>
    <mergeCell ref="H159:L159"/>
    <mergeCell ref="N159:R159"/>
    <mergeCell ref="B158:F158"/>
    <mergeCell ref="B135:F135"/>
    <mergeCell ref="H135:L135"/>
    <mergeCell ref="N135:R135"/>
    <mergeCell ref="B123:F123"/>
    <mergeCell ref="H123:L123"/>
    <mergeCell ref="N123:R123"/>
    <mergeCell ref="B134:F134"/>
    <mergeCell ref="H134:L134"/>
    <mergeCell ref="N134:R134"/>
    <mergeCell ref="B111:F111"/>
    <mergeCell ref="H111:L111"/>
    <mergeCell ref="N111:R111"/>
    <mergeCell ref="B122:F122"/>
    <mergeCell ref="H122:L122"/>
    <mergeCell ref="N122:R122"/>
    <mergeCell ref="B99:F99"/>
    <mergeCell ref="H99:L99"/>
    <mergeCell ref="N99:R99"/>
    <mergeCell ref="B110:F110"/>
    <mergeCell ref="H110:L110"/>
    <mergeCell ref="N110:R110"/>
    <mergeCell ref="B87:F87"/>
    <mergeCell ref="H87:L87"/>
    <mergeCell ref="N87:R87"/>
    <mergeCell ref="B98:F98"/>
    <mergeCell ref="H98:L98"/>
    <mergeCell ref="N98:R98"/>
    <mergeCell ref="B75:F75"/>
    <mergeCell ref="H75:L75"/>
    <mergeCell ref="N75:R75"/>
    <mergeCell ref="B86:F86"/>
    <mergeCell ref="H86:L86"/>
    <mergeCell ref="N86:R86"/>
    <mergeCell ref="B63:F63"/>
    <mergeCell ref="H63:L63"/>
    <mergeCell ref="N63:R63"/>
    <mergeCell ref="B74:F74"/>
    <mergeCell ref="H74:L74"/>
    <mergeCell ref="N74:R74"/>
    <mergeCell ref="B51:F51"/>
    <mergeCell ref="H51:L51"/>
    <mergeCell ref="N51:R51"/>
    <mergeCell ref="B62:F62"/>
    <mergeCell ref="H62:L62"/>
    <mergeCell ref="N62:R62"/>
    <mergeCell ref="N38:R38"/>
    <mergeCell ref="B39:F39"/>
    <mergeCell ref="H39:L39"/>
    <mergeCell ref="N39:R39"/>
    <mergeCell ref="B50:F50"/>
    <mergeCell ref="H50:L50"/>
    <mergeCell ref="N50:R50"/>
    <mergeCell ref="B13:R13"/>
    <mergeCell ref="B14:R14"/>
    <mergeCell ref="G15:M15"/>
    <mergeCell ref="B38:F38"/>
    <mergeCell ref="H38:L38"/>
    <mergeCell ref="B2:R2"/>
    <mergeCell ref="B7:R7"/>
    <mergeCell ref="B8:R8"/>
    <mergeCell ref="B12:R12"/>
    <mergeCell ref="I4:K4"/>
    <mergeCell ref="N4:P4"/>
    <mergeCell ref="G4:H4"/>
    <mergeCell ref="B27:F27"/>
    <mergeCell ref="H26:L26"/>
    <mergeCell ref="H27:L27"/>
    <mergeCell ref="N26:R26"/>
    <mergeCell ref="N27:R27"/>
    <mergeCell ref="B26:F26"/>
  </mergeCells>
  <conditionalFormatting sqref="B27:F27">
    <cfRule type="cellIs" priority="1" dxfId="0" operator="equal" stopIfTrue="1">
      <formula>"¡Muy bien!"</formula>
    </cfRule>
  </conditionalFormatting>
  <conditionalFormatting sqref="H27:L27">
    <cfRule type="cellIs" priority="2" dxfId="0" operator="equal" stopIfTrue="1">
      <formula>"Vale, pero este era fácil, ¿eh? ;-)"</formula>
    </cfRule>
  </conditionalFormatting>
  <conditionalFormatting sqref="N27:R27">
    <cfRule type="cellIs" priority="3" dxfId="0" operator="equal" stopIfTrue="1">
      <formula>"¡Bingo!"</formula>
    </cfRule>
  </conditionalFormatting>
  <conditionalFormatting sqref="B39:F39">
    <cfRule type="cellIs" priority="4" dxfId="0" operator="equal" stopIfTrue="1">
      <formula>"¡Oleeee! ¡Qué arte tienes, maestro!"</formula>
    </cfRule>
  </conditionalFormatting>
  <conditionalFormatting sqref="H39:L39 H159:L159">
    <cfRule type="cellIs" priority="5" dxfId="0" operator="equal" stopIfTrue="1">
      <formula>"Exacto"</formula>
    </cfRule>
  </conditionalFormatting>
  <conditionalFormatting sqref="N39:R39">
    <cfRule type="cellIs" priority="6" dxfId="0" operator="equal" stopIfTrue="1">
      <formula>"¡Arigato caraplato!"</formula>
    </cfRule>
  </conditionalFormatting>
  <conditionalFormatting sqref="B51:F51">
    <cfRule type="cellIs" priority="7" dxfId="0" operator="equal" stopIfTrue="1">
      <formula>"Elemental querido Watson"</formula>
    </cfRule>
  </conditionalFormatting>
  <conditionalFormatting sqref="H51:L51">
    <cfRule type="cellIs" priority="8" dxfId="0" operator="equal" stopIfTrue="1">
      <formula>"¡Marrrrchando!"</formula>
    </cfRule>
  </conditionalFormatting>
  <conditionalFormatting sqref="N51:R51">
    <cfRule type="cellIs" priority="9" dxfId="0" operator="equal" stopIfTrue="1">
      <formula>"Yesssssss"</formula>
    </cfRule>
  </conditionalFormatting>
  <conditionalFormatting sqref="B63:F63">
    <cfRule type="cellIs" priority="10" dxfId="0" operator="equal" stopIfTrue="1">
      <formula>"Ouuuuuuu YEAH!"</formula>
    </cfRule>
  </conditionalFormatting>
  <conditionalFormatting sqref="H63:L63">
    <cfRule type="cellIs" priority="11" dxfId="0" operator="equal" stopIfTrue="1">
      <formula>"¡Chévere!"</formula>
    </cfRule>
  </conditionalFormatting>
  <conditionalFormatting sqref="N63:R63">
    <cfRule type="cellIs" priority="12" dxfId="0" operator="equal" stopIfTrue="1">
      <formula>"Grrrrrrrrrr! ;-D"</formula>
    </cfRule>
  </conditionalFormatting>
  <conditionalFormatting sqref="B75:F75">
    <cfRule type="cellIs" priority="13" dxfId="0" operator="equal" stopIfTrue="1">
      <formula>":-)"</formula>
    </cfRule>
  </conditionalFormatting>
  <conditionalFormatting sqref="H75:L75">
    <cfRule type="cellIs" priority="14" dxfId="0" operator="equal" stopIfTrue="1">
      <formula>"¡¡Grandioso!!"</formula>
    </cfRule>
  </conditionalFormatting>
  <conditionalFormatting sqref="N75:R75">
    <cfRule type="cellIs" priority="15" dxfId="0" operator="equal" stopIfTrue="1">
      <formula>"¡Perfectoso!"</formula>
    </cfRule>
  </conditionalFormatting>
  <conditionalFormatting sqref="H87:L87">
    <cfRule type="cellIs" priority="16" dxfId="0" operator="equal" stopIfTrue="1">
      <formula>"OK"</formula>
    </cfRule>
  </conditionalFormatting>
  <conditionalFormatting sqref="N87:R87">
    <cfRule type="cellIs" priority="17" dxfId="0" operator="equal" stopIfTrue="1">
      <formula>"Correcto. Bien. Vale. OK."</formula>
    </cfRule>
  </conditionalFormatting>
  <conditionalFormatting sqref="B99:F99">
    <cfRule type="cellIs" priority="18" dxfId="0" operator="equal" stopIfTrue="1">
      <formula>"Tú eres cola, yo pegamento"</formula>
    </cfRule>
  </conditionalFormatting>
  <conditionalFormatting sqref="N99:R99">
    <cfRule type="cellIs" priority="19" dxfId="0" operator="equal" stopIfTrue="1">
      <formula>"Afirmativo"</formula>
    </cfRule>
  </conditionalFormatting>
  <conditionalFormatting sqref="B111:F111">
    <cfRule type="cellIs" priority="20" dxfId="0" operator="equal" stopIfTrue="1">
      <formula>"Yo aún diría más. Korochi Industrias."</formula>
    </cfRule>
  </conditionalFormatting>
  <conditionalFormatting sqref="H111:L111">
    <cfRule type="cellIs" priority="21" dxfId="0" operator="equal" stopIfTrue="1">
      <formula>"Bien"</formula>
    </cfRule>
  </conditionalFormatting>
  <conditionalFormatting sqref="H123:L123">
    <cfRule type="cellIs" priority="22" dxfId="0" operator="equal" stopIfTrue="1">
      <formula>"¡BIEN! eres el p… amo"</formula>
    </cfRule>
  </conditionalFormatting>
  <conditionalFormatting sqref="B123:F123">
    <cfRule type="cellIs" priority="23" dxfId="0" operator="equal" stopIfTrue="1">
      <formula>"¡clap! ¡clap! ¡clap!"</formula>
    </cfRule>
  </conditionalFormatting>
  <conditionalFormatting sqref="N111:R111">
    <cfRule type="cellIs" priority="24" dxfId="0" operator="equal" stopIfTrue="1">
      <formula>"REALmente"</formula>
    </cfRule>
  </conditionalFormatting>
  <conditionalFormatting sqref="N123:R123">
    <cfRule type="cellIs" priority="25" dxfId="0" operator="equal" stopIfTrue="1">
      <formula>"Magnífica predicción"</formula>
    </cfRule>
  </conditionalFormatting>
  <conditionalFormatting sqref="B135:F135">
    <cfRule type="cellIs" priority="26" dxfId="0" operator="equal" stopIfTrue="1">
      <formula>"¡Este te lo han chivao!"</formula>
    </cfRule>
  </conditionalFormatting>
  <conditionalFormatting sqref="H135:L135">
    <cfRule type="cellIs" priority="27" dxfId="0" operator="equal" stopIfTrue="1">
      <formula>"&lt;/bien&gt;"</formula>
    </cfRule>
  </conditionalFormatting>
  <conditionalFormatting sqref="N135:R135">
    <cfRule type="cellIs" priority="28" dxfId="0" operator="equal" stopIfTrue="1">
      <formula>"Erecto"</formula>
    </cfRule>
  </conditionalFormatting>
  <conditionalFormatting sqref="B147:F147">
    <cfRule type="cellIs" priority="29" dxfId="0" operator="equal" stopIfTrue="1">
      <formula>"I'm feeling lucky!"</formula>
    </cfRule>
  </conditionalFormatting>
  <conditionalFormatting sqref="H147:L147">
    <cfRule type="cellIs" priority="30" dxfId="0" operator="equal" stopIfTrue="1">
      <formula>"Fabuloso"</formula>
    </cfRule>
  </conditionalFormatting>
  <conditionalFormatting sqref="N147:R147">
    <cfRule type="cellIs" priority="31" dxfId="0" operator="equal" stopIfTrue="1">
      <formula>"Aim siiiiinguin in de rein!!"</formula>
    </cfRule>
  </conditionalFormatting>
  <conditionalFormatting sqref="B171:F171">
    <cfRule type="cellIs" priority="32" dxfId="0" operator="equal" stopIfTrue="1">
      <formula>"Yo los viernes prefiero hacer Excels ;D"</formula>
    </cfRule>
  </conditionalFormatting>
  <conditionalFormatting sqref="H171:L171">
    <cfRule type="cellIs" priority="33" dxfId="0" operator="equal" stopIfTrue="1">
      <formula>"Los informáticos es lo que tienen"</formula>
    </cfRule>
  </conditionalFormatting>
  <conditionalFormatting sqref="B183:F183">
    <cfRule type="cellIs" priority="34" dxfId="0" operator="equal" stopIfTrue="1">
      <formula>"¡Gooooool!"</formula>
    </cfRule>
  </conditionalFormatting>
  <conditionalFormatting sqref="N195:R195">
    <cfRule type="cellIs" priority="35" dxfId="0" operator="equal" stopIfTrue="1">
      <formula>"oink oink oink oink oink oink oink oink"</formula>
    </cfRule>
  </conditionalFormatting>
  <conditionalFormatting sqref="H99:L99">
    <cfRule type="cellIs" priority="36" dxfId="0" operator="equal" stopIfTrue="1">
      <formula>"Eureka!"</formula>
    </cfRule>
  </conditionalFormatting>
  <conditionalFormatting sqref="N183:R183">
    <cfRule type="cellIs" priority="37" dxfId="0" operator="equal" stopIfTrue="1">
      <formula>"¡Ya queda poco!"</formula>
    </cfRule>
  </conditionalFormatting>
  <conditionalFormatting sqref="N171:R171">
    <cfRule type="cellIs" priority="38" dxfId="0" operator="equal" stopIfTrue="1">
      <formula>"¡Se me acartonan las bombachas!"</formula>
    </cfRule>
  </conditionalFormatting>
  <conditionalFormatting sqref="N159:R159">
    <cfRule type="cellIs" priority="39" dxfId="0" operator="equal" stopIfTrue="1">
      <formula>"pacobien!"</formula>
    </cfRule>
  </conditionalFormatting>
  <conditionalFormatting sqref="B159:F159">
    <cfRule type="cellIs" priority="40" dxfId="0" operator="equal" stopIfTrue="1">
      <formula>"Supercalifragilisticoespialidoso"</formula>
    </cfRule>
  </conditionalFormatting>
  <conditionalFormatting sqref="H183:L183">
    <cfRule type="cellIs" priority="41" dxfId="0" operator="equal" stopIfTrue="1">
      <formula>"¡sapristi! ¡eres la repanocha!"</formula>
    </cfRule>
  </conditionalFormatting>
  <conditionalFormatting sqref="H195:L195">
    <cfRule type="cellIs" priority="42" dxfId="0" operator="equal" stopIfTrue="1">
      <formula>"Yessssssssssss!"</formula>
    </cfRule>
  </conditionalFormatting>
  <conditionalFormatting sqref="B195:F195">
    <cfRule type="cellIs" priority="43" dxfId="0" operator="equal" stopIfTrue="1">
      <formula>"¡¡Muy bien, chaval!!"</formula>
    </cfRule>
  </conditionalFormatting>
  <conditionalFormatting sqref="B87:F87">
    <cfRule type="cellIs" priority="44" dxfId="0" operator="equal" stopIfTrue="1">
      <formula>"Frepesto! :-D"</formula>
    </cfRule>
  </conditionalFormatting>
  <hyperlinks>
    <hyperlink ref="F200" r:id="rId1" display="http://oink.elrellano.com/index.php?t=.xls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Tornay</dc:creator>
  <cp:keywords/>
  <dc:description/>
  <cp:lastModifiedBy>pacopena</cp:lastModifiedBy>
  <dcterms:created xsi:type="dcterms:W3CDTF">2004-02-22T16:23:40Z</dcterms:created>
  <dcterms:modified xsi:type="dcterms:W3CDTF">2005-09-30T11:16:03Z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