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5" yWindow="15" windowWidth="15120" windowHeight="11640" tabRatio="281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<sst xmlns="http://schemas.openxmlformats.org/spreadsheetml/2006/main" count="64" uniqueCount="5">
  <si>
    <t>Réponse :</t>
  </si>
  <si>
    <t>http://oink.elrellano.com/index.php?t=.xls</t>
  </si>
  <si>
    <t>de 60</t>
  </si>
  <si>
    <t>Excel de caritas peliculeras</t>
  </si>
  <si>
    <t>traducido por Oink!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</si>
</sst>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Fr &quot;#,##0;\-&quot;Fr &quot;#,##0"/>
    <numFmt numFmtId="165" formatCode="&quot;Fr &quot;#,##0;[Red]\-&quot;Fr &quot;#,##0"/>
    <numFmt numFmtId="166" formatCode="&quot;Fr &quot;#,##0.00;\-&quot;Fr &quot;#,##0.00"/>
    <numFmt numFmtId="167" formatCode="&quot;Fr &quot;#,##0.00;[Red]\-&quot;Fr &quot;#,##0.00"/>
    <numFmt numFmtId="168" formatCode="_-&quot;Fr &quot;* #,##0_-;\-&quot;Fr &quot;* #,##0_-;_-&quot;Fr &quot;* &quot;-&quot;_-;_-@_-"/>
    <numFmt numFmtId="169" formatCode="_-* #,##0_-;\-* #,##0_-;_-* &quot;-&quot;_-;_-@_-"/>
    <numFmt numFmtId="170" formatCode="_-&quot;Fr &quot;* #,##0.00_-;\-&quot;Fr &quot;* #,##0.00_-;_-&quot;Fr &quot;* &quot;-&quot;??_-;_-@_-"/>
    <numFmt numFmtId="171" formatCode="_-* #,##0.00_-;\-* #,##0.00_-;_-* &quot;-&quot;??_-;_-@_-"/>
  </numFmts>
  <fonts count="1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24"/>
      <name val="Geneva"/>
      <family val="0"/>
    </font>
    <font>
      <sz val="9"/>
      <name val="Geneva"/>
      <family val="0"/>
    </font>
    <font>
      <sz val="12"/>
      <name val="Geneva"/>
      <family val="0"/>
    </font>
    <font>
      <i/>
      <sz val="9"/>
      <name val="Geneva"/>
      <family val="0"/>
    </font>
    <font>
      <sz val="9"/>
      <color indexed="20"/>
      <name val="Geneva"/>
      <family val="0"/>
    </font>
    <font>
      <sz val="9"/>
      <color indexed="20"/>
      <name val="Verdana"/>
      <family val="0"/>
    </font>
    <font>
      <sz val="9"/>
      <color indexed="16"/>
      <name val="Geneva"/>
      <family val="0"/>
    </font>
    <font>
      <sz val="10"/>
      <color indexed="16"/>
      <name val="Verdana"/>
      <family val="0"/>
    </font>
    <font>
      <sz val="44"/>
      <color indexed="12"/>
      <name val="Geneva"/>
      <family val="0"/>
    </font>
    <font>
      <sz val="10"/>
      <color indexed="12"/>
      <name val="Verdana"/>
      <family val="0"/>
    </font>
    <font>
      <sz val="9"/>
      <color indexed="40"/>
      <name val="Geneva"/>
      <family val="0"/>
    </font>
    <font>
      <sz val="8"/>
      <name val="Courier New"/>
      <family val="3"/>
    </font>
  </fonts>
  <fills count="4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7" fillId="2" borderId="0" xfId="0" applyFont="1" applyFill="1" applyBorder="1" applyAlignment="1" applyProtection="1">
      <alignment vertical="center"/>
      <protection hidden="1"/>
    </xf>
    <xf numFmtId="0" fontId="10" fillId="2" borderId="0" xfId="0" applyFont="1" applyFill="1" applyBorder="1" applyAlignment="1" applyProtection="1">
      <alignment horizontal="center" vertical="center"/>
      <protection hidden="1"/>
    </xf>
    <xf numFmtId="0" fontId="11" fillId="2" borderId="0" xfId="0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Border="1" applyAlignment="1" applyProtection="1">
      <alignment vertical="center"/>
      <protection hidden="1"/>
    </xf>
    <xf numFmtId="0" fontId="7" fillId="2" borderId="0" xfId="0" applyFont="1" applyFill="1" applyBorder="1" applyAlignment="1" applyProtection="1">
      <alignment horizontal="right" vertical="center"/>
      <protection hidden="1"/>
    </xf>
    <xf numFmtId="9" fontId="7" fillId="2" borderId="0" xfId="0" applyNumberFormat="1" applyFont="1" applyFill="1" applyBorder="1" applyAlignment="1" applyProtection="1">
      <alignment horizontal="right" vertical="center"/>
      <protection hidden="1"/>
    </xf>
    <xf numFmtId="9" fontId="7" fillId="2" borderId="0" xfId="0" applyNumberFormat="1" applyFont="1" applyFill="1" applyBorder="1" applyAlignment="1" applyProtection="1">
      <alignment horizontal="left" vertical="center"/>
      <protection hidden="1"/>
    </xf>
    <xf numFmtId="0" fontId="8" fillId="2" borderId="0" xfId="0" applyFont="1" applyFill="1" applyBorder="1" applyAlignment="1" applyProtection="1">
      <alignment horizontal="center" vertical="center"/>
      <protection hidden="1"/>
    </xf>
    <xf numFmtId="0" fontId="9" fillId="2" borderId="0" xfId="0" applyFont="1" applyFill="1" applyBorder="1" applyAlignment="1" applyProtection="1">
      <alignment vertical="center"/>
      <protection hidden="1"/>
    </xf>
    <xf numFmtId="0" fontId="6" fillId="3" borderId="1" xfId="0" applyFont="1" applyFill="1" applyBorder="1" applyAlignment="1" applyProtection="1">
      <alignment vertical="center"/>
      <protection hidden="1"/>
    </xf>
    <xf numFmtId="0" fontId="6" fillId="3" borderId="2" xfId="0" applyFont="1" applyFill="1" applyBorder="1" applyAlignment="1" applyProtection="1">
      <alignment vertical="center"/>
      <protection hidden="1"/>
    </xf>
    <xf numFmtId="0" fontId="6" fillId="3" borderId="2" xfId="0" applyFont="1" applyFill="1" applyBorder="1" applyAlignment="1" applyProtection="1">
      <alignment horizontal="right" vertical="center"/>
      <protection hidden="1"/>
    </xf>
    <xf numFmtId="9" fontId="6" fillId="3" borderId="2" xfId="0" applyNumberFormat="1" applyFont="1" applyFill="1" applyBorder="1" applyAlignment="1" applyProtection="1">
      <alignment horizontal="right" vertical="center"/>
      <protection hidden="1"/>
    </xf>
    <xf numFmtId="0" fontId="16" fillId="2" borderId="0" xfId="0" applyFont="1" applyFill="1" applyBorder="1" applyAlignment="1" applyProtection="1">
      <alignment vertical="center"/>
      <protection hidden="1"/>
    </xf>
    <xf numFmtId="0" fontId="12" fillId="3" borderId="1" xfId="0" applyFont="1" applyFill="1" applyBorder="1" applyAlignment="1" applyProtection="1">
      <alignment vertical="center"/>
      <protection hidden="1"/>
    </xf>
    <xf numFmtId="0" fontId="13" fillId="3" borderId="2" xfId="0" applyFont="1" applyFill="1" applyBorder="1" applyAlignment="1" applyProtection="1">
      <alignment vertical="center"/>
      <protection hidden="1"/>
    </xf>
    <xf numFmtId="0" fontId="13" fillId="3" borderId="3" xfId="0" applyFont="1" applyFill="1" applyBorder="1" applyAlignment="1" applyProtection="1">
      <alignment vertical="center"/>
      <protection hidden="1"/>
    </xf>
    <xf numFmtId="0" fontId="7" fillId="3" borderId="1" xfId="0" applyFont="1" applyFill="1" applyBorder="1" applyAlignment="1" applyProtection="1">
      <alignment vertical="center"/>
      <protection locked="0"/>
    </xf>
    <xf numFmtId="0" fontId="0" fillId="3" borderId="2" xfId="0" applyFill="1" applyBorder="1" applyAlignment="1" applyProtection="1">
      <alignment vertical="center"/>
      <protection locked="0"/>
    </xf>
    <xf numFmtId="0" fontId="0" fillId="3" borderId="3" xfId="0" applyFill="1" applyBorder="1" applyAlignment="1" applyProtection="1">
      <alignment vertical="center"/>
      <protection locked="0"/>
    </xf>
    <xf numFmtId="0" fontId="7" fillId="3" borderId="2" xfId="0" applyFont="1" applyFill="1" applyBorder="1" applyAlignment="1" applyProtection="1">
      <alignment vertical="center"/>
      <protection locked="0"/>
    </xf>
    <xf numFmtId="0" fontId="7" fillId="3" borderId="3" xfId="0" applyFont="1" applyFill="1" applyBorder="1" applyAlignment="1" applyProtection="1">
      <alignment vertical="center"/>
      <protection locked="0"/>
    </xf>
    <xf numFmtId="0" fontId="14" fillId="2" borderId="0" xfId="0" applyFont="1" applyFill="1" applyBorder="1" applyAlignment="1" applyProtection="1">
      <alignment horizontal="center" vertical="center"/>
      <protection hidden="1"/>
    </xf>
    <xf numFmtId="0" fontId="15" fillId="2" borderId="0" xfId="0" applyFont="1" applyFill="1" applyBorder="1" applyAlignment="1" applyProtection="1">
      <alignment horizontal="center" vertical="center"/>
      <protection hidden="1"/>
    </xf>
    <xf numFmtId="0" fontId="8" fillId="2" borderId="0" xfId="0" applyFont="1" applyFill="1" applyBorder="1" applyAlignment="1" applyProtection="1">
      <alignment horizontal="center" vertical="center"/>
      <protection hidden="1"/>
    </xf>
    <xf numFmtId="0" fontId="6" fillId="3" borderId="2" xfId="0" applyFont="1" applyFill="1" applyBorder="1" applyAlignment="1" applyProtection="1">
      <alignment vertical="center"/>
      <protection hidden="1"/>
    </xf>
    <xf numFmtId="9" fontId="6" fillId="3" borderId="2" xfId="0" applyNumberFormat="1" applyFont="1" applyFill="1" applyBorder="1" applyAlignment="1" applyProtection="1">
      <alignment horizontal="left" vertical="center"/>
      <protection hidden="1"/>
    </xf>
    <xf numFmtId="9" fontId="6" fillId="3" borderId="3" xfId="0" applyNumberFormat="1" applyFont="1" applyFill="1" applyBorder="1" applyAlignment="1" applyProtection="1">
      <alignment horizontal="left" vertical="center"/>
      <protection hidden="1"/>
    </xf>
    <xf numFmtId="0" fontId="0" fillId="2" borderId="0" xfId="0" applyFill="1" applyBorder="1" applyAlignment="1" applyProtection="1">
      <alignment horizontal="center" vertical="center"/>
      <protection hidden="1"/>
    </xf>
    <xf numFmtId="0" fontId="4" fillId="2" borderId="0" xfId="20" applyFill="1" applyBorder="1" applyAlignment="1" applyProtection="1">
      <alignment horizontal="center" vertical="center"/>
      <protection hidden="1"/>
    </xf>
    <xf numFmtId="0" fontId="17" fillId="2" borderId="0" xfId="0" applyFont="1" applyFill="1" applyBorder="1" applyAlignment="1" applyProtection="1">
      <alignment vertical="center"/>
      <protection hidden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6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Relationship Id="rId20" Type="http://schemas.openxmlformats.org/officeDocument/2006/relationships/image" Target="../media/image20.png" /><Relationship Id="rId21" Type="http://schemas.openxmlformats.org/officeDocument/2006/relationships/image" Target="../media/image21.png" /><Relationship Id="rId22" Type="http://schemas.openxmlformats.org/officeDocument/2006/relationships/image" Target="../media/image22.png" /><Relationship Id="rId23" Type="http://schemas.openxmlformats.org/officeDocument/2006/relationships/image" Target="../media/image23.png" /><Relationship Id="rId24" Type="http://schemas.openxmlformats.org/officeDocument/2006/relationships/image" Target="../media/image24.png" /><Relationship Id="rId25" Type="http://schemas.openxmlformats.org/officeDocument/2006/relationships/image" Target="../media/image25.png" /><Relationship Id="rId26" Type="http://schemas.openxmlformats.org/officeDocument/2006/relationships/image" Target="../media/image26.png" /><Relationship Id="rId27" Type="http://schemas.openxmlformats.org/officeDocument/2006/relationships/image" Target="../media/image27.png" /><Relationship Id="rId28" Type="http://schemas.openxmlformats.org/officeDocument/2006/relationships/image" Target="../media/image28.png" /><Relationship Id="rId29" Type="http://schemas.openxmlformats.org/officeDocument/2006/relationships/image" Target="../media/image29.png" /><Relationship Id="rId30" Type="http://schemas.openxmlformats.org/officeDocument/2006/relationships/image" Target="../media/image30.png" /><Relationship Id="rId31" Type="http://schemas.openxmlformats.org/officeDocument/2006/relationships/image" Target="../media/image31.png" /><Relationship Id="rId32" Type="http://schemas.openxmlformats.org/officeDocument/2006/relationships/image" Target="../media/image32.png" /><Relationship Id="rId33" Type="http://schemas.openxmlformats.org/officeDocument/2006/relationships/image" Target="../media/image33.png" /><Relationship Id="rId34" Type="http://schemas.openxmlformats.org/officeDocument/2006/relationships/image" Target="../media/image34.png" /><Relationship Id="rId35" Type="http://schemas.openxmlformats.org/officeDocument/2006/relationships/image" Target="../media/image35.png" /><Relationship Id="rId36" Type="http://schemas.openxmlformats.org/officeDocument/2006/relationships/image" Target="../media/image36.png" /><Relationship Id="rId37" Type="http://schemas.openxmlformats.org/officeDocument/2006/relationships/image" Target="../media/image37.png" /><Relationship Id="rId38" Type="http://schemas.openxmlformats.org/officeDocument/2006/relationships/image" Target="../media/image38.png" /><Relationship Id="rId39" Type="http://schemas.openxmlformats.org/officeDocument/2006/relationships/image" Target="../media/image39.png" /><Relationship Id="rId40" Type="http://schemas.openxmlformats.org/officeDocument/2006/relationships/image" Target="../media/image40.png" /><Relationship Id="rId41" Type="http://schemas.openxmlformats.org/officeDocument/2006/relationships/image" Target="../media/image41.png" /><Relationship Id="rId42" Type="http://schemas.openxmlformats.org/officeDocument/2006/relationships/image" Target="../media/image42.png" /><Relationship Id="rId43" Type="http://schemas.openxmlformats.org/officeDocument/2006/relationships/image" Target="../media/image43.png" /><Relationship Id="rId44" Type="http://schemas.openxmlformats.org/officeDocument/2006/relationships/image" Target="../media/image44.png" /><Relationship Id="rId45" Type="http://schemas.openxmlformats.org/officeDocument/2006/relationships/image" Target="../media/image45.png" /><Relationship Id="rId46" Type="http://schemas.openxmlformats.org/officeDocument/2006/relationships/image" Target="../media/image47.png" /><Relationship Id="rId47" Type="http://schemas.openxmlformats.org/officeDocument/2006/relationships/image" Target="../media/image48.png" /><Relationship Id="rId48" Type="http://schemas.openxmlformats.org/officeDocument/2006/relationships/image" Target="../media/image49.png" /><Relationship Id="rId49" Type="http://schemas.openxmlformats.org/officeDocument/2006/relationships/image" Target="../media/image50.png" /><Relationship Id="rId50" Type="http://schemas.openxmlformats.org/officeDocument/2006/relationships/image" Target="../media/image51.png" /><Relationship Id="rId51" Type="http://schemas.openxmlformats.org/officeDocument/2006/relationships/image" Target="../media/image52.png" /><Relationship Id="rId52" Type="http://schemas.openxmlformats.org/officeDocument/2006/relationships/image" Target="../media/image53.png" /><Relationship Id="rId53" Type="http://schemas.openxmlformats.org/officeDocument/2006/relationships/image" Target="../media/image54.png" /><Relationship Id="rId54" Type="http://schemas.openxmlformats.org/officeDocument/2006/relationships/image" Target="../media/image55.png" /><Relationship Id="rId55" Type="http://schemas.openxmlformats.org/officeDocument/2006/relationships/image" Target="../media/image56.png" /><Relationship Id="rId56" Type="http://schemas.openxmlformats.org/officeDocument/2006/relationships/image" Target="../media/image57.png" /><Relationship Id="rId57" Type="http://schemas.openxmlformats.org/officeDocument/2006/relationships/image" Target="../media/image58.png" /><Relationship Id="rId58" Type="http://schemas.openxmlformats.org/officeDocument/2006/relationships/image" Target="../media/image59.png" /><Relationship Id="rId59" Type="http://schemas.openxmlformats.org/officeDocument/2006/relationships/image" Target="../media/image60.png" /><Relationship Id="rId60" Type="http://schemas.openxmlformats.org/officeDocument/2006/relationships/image" Target="../media/image61.png" /><Relationship Id="rId6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228600</xdr:colOff>
      <xdr:row>1</xdr:row>
      <xdr:rowOff>466725</xdr:rowOff>
    </xdr:from>
    <xdr:to>
      <xdr:col>20</xdr:col>
      <xdr:colOff>285750</xdr:colOff>
      <xdr:row>4</xdr:row>
      <xdr:rowOff>114300</xdr:rowOff>
    </xdr:to>
    <xdr:pic>
      <xdr:nvPicPr>
        <xdr:cNvPr id="1" name="Picture 2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3850" y="628650"/>
          <a:ext cx="9144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16</xdr:row>
      <xdr:rowOff>38100</xdr:rowOff>
    </xdr:from>
    <xdr:to>
      <xdr:col>5</xdr:col>
      <xdr:colOff>409575</xdr:colOff>
      <xdr:row>22</xdr:row>
      <xdr:rowOff>123825</xdr:rowOff>
    </xdr:to>
    <xdr:pic>
      <xdr:nvPicPr>
        <xdr:cNvPr id="2" name="Picture 17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7200" y="3648075"/>
          <a:ext cx="2095500" cy="104775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28575</xdr:colOff>
      <xdr:row>16</xdr:row>
      <xdr:rowOff>38100</xdr:rowOff>
    </xdr:from>
    <xdr:to>
      <xdr:col>11</xdr:col>
      <xdr:colOff>409575</xdr:colOff>
      <xdr:row>22</xdr:row>
      <xdr:rowOff>123825</xdr:rowOff>
    </xdr:to>
    <xdr:pic>
      <xdr:nvPicPr>
        <xdr:cNvPr id="3" name="Picture 17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28950" y="3648075"/>
          <a:ext cx="2095500" cy="104775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13</xdr:col>
      <xdr:colOff>28575</xdr:colOff>
      <xdr:row>16</xdr:row>
      <xdr:rowOff>38100</xdr:rowOff>
    </xdr:from>
    <xdr:to>
      <xdr:col>17</xdr:col>
      <xdr:colOff>409575</xdr:colOff>
      <xdr:row>22</xdr:row>
      <xdr:rowOff>123825</xdr:rowOff>
    </xdr:to>
    <xdr:pic>
      <xdr:nvPicPr>
        <xdr:cNvPr id="4" name="Picture 17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600700" y="3648075"/>
          <a:ext cx="2095500" cy="104775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28575</xdr:colOff>
      <xdr:row>40</xdr:row>
      <xdr:rowOff>38100</xdr:rowOff>
    </xdr:from>
    <xdr:to>
      <xdr:col>5</xdr:col>
      <xdr:colOff>409575</xdr:colOff>
      <xdr:row>46</xdr:row>
      <xdr:rowOff>123825</xdr:rowOff>
    </xdr:to>
    <xdr:pic>
      <xdr:nvPicPr>
        <xdr:cNvPr id="5" name="Picture 17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57200" y="7534275"/>
          <a:ext cx="2095500" cy="104775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28575</xdr:colOff>
      <xdr:row>28</xdr:row>
      <xdr:rowOff>38100</xdr:rowOff>
    </xdr:from>
    <xdr:to>
      <xdr:col>5</xdr:col>
      <xdr:colOff>409575</xdr:colOff>
      <xdr:row>34</xdr:row>
      <xdr:rowOff>123825</xdr:rowOff>
    </xdr:to>
    <xdr:pic>
      <xdr:nvPicPr>
        <xdr:cNvPr id="6" name="Picture 17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57200" y="5591175"/>
          <a:ext cx="2095500" cy="104775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28575</xdr:colOff>
      <xdr:row>28</xdr:row>
      <xdr:rowOff>38100</xdr:rowOff>
    </xdr:from>
    <xdr:to>
      <xdr:col>11</xdr:col>
      <xdr:colOff>409575</xdr:colOff>
      <xdr:row>34</xdr:row>
      <xdr:rowOff>123825</xdr:rowOff>
    </xdr:to>
    <xdr:pic>
      <xdr:nvPicPr>
        <xdr:cNvPr id="7" name="Picture 17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028950" y="5591175"/>
          <a:ext cx="2095500" cy="104775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13</xdr:col>
      <xdr:colOff>28575</xdr:colOff>
      <xdr:row>28</xdr:row>
      <xdr:rowOff>38100</xdr:rowOff>
    </xdr:from>
    <xdr:to>
      <xdr:col>17</xdr:col>
      <xdr:colOff>409575</xdr:colOff>
      <xdr:row>34</xdr:row>
      <xdr:rowOff>123825</xdr:rowOff>
    </xdr:to>
    <xdr:pic>
      <xdr:nvPicPr>
        <xdr:cNvPr id="8" name="Picture 17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600700" y="5591175"/>
          <a:ext cx="2095500" cy="104775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28575</xdr:colOff>
      <xdr:row>40</xdr:row>
      <xdr:rowOff>38100</xdr:rowOff>
    </xdr:from>
    <xdr:to>
      <xdr:col>11</xdr:col>
      <xdr:colOff>409575</xdr:colOff>
      <xdr:row>46</xdr:row>
      <xdr:rowOff>123825</xdr:rowOff>
    </xdr:to>
    <xdr:pic>
      <xdr:nvPicPr>
        <xdr:cNvPr id="9" name="Picture 17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028950" y="7534275"/>
          <a:ext cx="2095500" cy="104775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13</xdr:col>
      <xdr:colOff>28575</xdr:colOff>
      <xdr:row>40</xdr:row>
      <xdr:rowOff>38100</xdr:rowOff>
    </xdr:from>
    <xdr:to>
      <xdr:col>17</xdr:col>
      <xdr:colOff>409575</xdr:colOff>
      <xdr:row>46</xdr:row>
      <xdr:rowOff>123825</xdr:rowOff>
    </xdr:to>
    <xdr:pic>
      <xdr:nvPicPr>
        <xdr:cNvPr id="10" name="Picture 178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600700" y="7534275"/>
          <a:ext cx="2095500" cy="104775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28575</xdr:colOff>
      <xdr:row>52</xdr:row>
      <xdr:rowOff>38100</xdr:rowOff>
    </xdr:from>
    <xdr:to>
      <xdr:col>5</xdr:col>
      <xdr:colOff>409575</xdr:colOff>
      <xdr:row>58</xdr:row>
      <xdr:rowOff>123825</xdr:rowOff>
    </xdr:to>
    <xdr:pic>
      <xdr:nvPicPr>
        <xdr:cNvPr id="11" name="Picture 179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57200" y="9477375"/>
          <a:ext cx="2095500" cy="104775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28575</xdr:colOff>
      <xdr:row>52</xdr:row>
      <xdr:rowOff>38100</xdr:rowOff>
    </xdr:from>
    <xdr:to>
      <xdr:col>11</xdr:col>
      <xdr:colOff>409575</xdr:colOff>
      <xdr:row>58</xdr:row>
      <xdr:rowOff>123825</xdr:rowOff>
    </xdr:to>
    <xdr:pic>
      <xdr:nvPicPr>
        <xdr:cNvPr id="12" name="Picture 180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028950" y="9477375"/>
          <a:ext cx="2095500" cy="104775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13</xdr:col>
      <xdr:colOff>28575</xdr:colOff>
      <xdr:row>52</xdr:row>
      <xdr:rowOff>38100</xdr:rowOff>
    </xdr:from>
    <xdr:to>
      <xdr:col>17</xdr:col>
      <xdr:colOff>409575</xdr:colOff>
      <xdr:row>58</xdr:row>
      <xdr:rowOff>123825</xdr:rowOff>
    </xdr:to>
    <xdr:pic>
      <xdr:nvPicPr>
        <xdr:cNvPr id="13" name="Picture 18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600700" y="9477375"/>
          <a:ext cx="2095500" cy="104775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28575</xdr:colOff>
      <xdr:row>64</xdr:row>
      <xdr:rowOff>38100</xdr:rowOff>
    </xdr:from>
    <xdr:to>
      <xdr:col>5</xdr:col>
      <xdr:colOff>409575</xdr:colOff>
      <xdr:row>70</xdr:row>
      <xdr:rowOff>123825</xdr:rowOff>
    </xdr:to>
    <xdr:pic>
      <xdr:nvPicPr>
        <xdr:cNvPr id="14" name="Picture 18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57200" y="11420475"/>
          <a:ext cx="2095500" cy="104775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28575</xdr:colOff>
      <xdr:row>64</xdr:row>
      <xdr:rowOff>38100</xdr:rowOff>
    </xdr:from>
    <xdr:to>
      <xdr:col>11</xdr:col>
      <xdr:colOff>409575</xdr:colOff>
      <xdr:row>70</xdr:row>
      <xdr:rowOff>123825</xdr:rowOff>
    </xdr:to>
    <xdr:pic>
      <xdr:nvPicPr>
        <xdr:cNvPr id="15" name="Picture 183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028950" y="11420475"/>
          <a:ext cx="2095500" cy="104775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13</xdr:col>
      <xdr:colOff>28575</xdr:colOff>
      <xdr:row>64</xdr:row>
      <xdr:rowOff>38100</xdr:rowOff>
    </xdr:from>
    <xdr:to>
      <xdr:col>17</xdr:col>
      <xdr:colOff>409575</xdr:colOff>
      <xdr:row>70</xdr:row>
      <xdr:rowOff>123825</xdr:rowOff>
    </xdr:to>
    <xdr:pic>
      <xdr:nvPicPr>
        <xdr:cNvPr id="16" name="Picture 184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600700" y="11420475"/>
          <a:ext cx="2095500" cy="104775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28575</xdr:colOff>
      <xdr:row>76</xdr:row>
      <xdr:rowOff>38100</xdr:rowOff>
    </xdr:from>
    <xdr:to>
      <xdr:col>5</xdr:col>
      <xdr:colOff>409575</xdr:colOff>
      <xdr:row>82</xdr:row>
      <xdr:rowOff>123825</xdr:rowOff>
    </xdr:to>
    <xdr:pic>
      <xdr:nvPicPr>
        <xdr:cNvPr id="17" name="Picture 185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7200" y="13363575"/>
          <a:ext cx="2095500" cy="104775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28575</xdr:colOff>
      <xdr:row>76</xdr:row>
      <xdr:rowOff>38100</xdr:rowOff>
    </xdr:from>
    <xdr:to>
      <xdr:col>11</xdr:col>
      <xdr:colOff>409575</xdr:colOff>
      <xdr:row>82</xdr:row>
      <xdr:rowOff>123825</xdr:rowOff>
    </xdr:to>
    <xdr:pic>
      <xdr:nvPicPr>
        <xdr:cNvPr id="18" name="Picture 186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028950" y="13363575"/>
          <a:ext cx="2095500" cy="104775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13</xdr:col>
      <xdr:colOff>28575</xdr:colOff>
      <xdr:row>76</xdr:row>
      <xdr:rowOff>38100</xdr:rowOff>
    </xdr:from>
    <xdr:to>
      <xdr:col>17</xdr:col>
      <xdr:colOff>409575</xdr:colOff>
      <xdr:row>82</xdr:row>
      <xdr:rowOff>123825</xdr:rowOff>
    </xdr:to>
    <xdr:pic>
      <xdr:nvPicPr>
        <xdr:cNvPr id="19" name="Picture 187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600700" y="13363575"/>
          <a:ext cx="2095500" cy="104775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28575</xdr:colOff>
      <xdr:row>88</xdr:row>
      <xdr:rowOff>38100</xdr:rowOff>
    </xdr:from>
    <xdr:to>
      <xdr:col>5</xdr:col>
      <xdr:colOff>409575</xdr:colOff>
      <xdr:row>94</xdr:row>
      <xdr:rowOff>123825</xdr:rowOff>
    </xdr:to>
    <xdr:pic>
      <xdr:nvPicPr>
        <xdr:cNvPr id="20" name="Picture 188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57200" y="15306675"/>
          <a:ext cx="2095500" cy="104775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28575</xdr:colOff>
      <xdr:row>88</xdr:row>
      <xdr:rowOff>38100</xdr:rowOff>
    </xdr:from>
    <xdr:to>
      <xdr:col>11</xdr:col>
      <xdr:colOff>409575</xdr:colOff>
      <xdr:row>94</xdr:row>
      <xdr:rowOff>123825</xdr:rowOff>
    </xdr:to>
    <xdr:pic>
      <xdr:nvPicPr>
        <xdr:cNvPr id="21" name="Picture 189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3028950" y="15306675"/>
          <a:ext cx="2095500" cy="104775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13</xdr:col>
      <xdr:colOff>28575</xdr:colOff>
      <xdr:row>88</xdr:row>
      <xdr:rowOff>38100</xdr:rowOff>
    </xdr:from>
    <xdr:to>
      <xdr:col>17</xdr:col>
      <xdr:colOff>409575</xdr:colOff>
      <xdr:row>94</xdr:row>
      <xdr:rowOff>123825</xdr:rowOff>
    </xdr:to>
    <xdr:pic>
      <xdr:nvPicPr>
        <xdr:cNvPr id="22" name="Picture 190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600700" y="15306675"/>
          <a:ext cx="2095500" cy="104775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28575</xdr:colOff>
      <xdr:row>100</xdr:row>
      <xdr:rowOff>38100</xdr:rowOff>
    </xdr:from>
    <xdr:to>
      <xdr:col>5</xdr:col>
      <xdr:colOff>409575</xdr:colOff>
      <xdr:row>106</xdr:row>
      <xdr:rowOff>123825</xdr:rowOff>
    </xdr:to>
    <xdr:pic>
      <xdr:nvPicPr>
        <xdr:cNvPr id="23" name="Picture 19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57200" y="17249775"/>
          <a:ext cx="2095500" cy="104775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28575</xdr:colOff>
      <xdr:row>100</xdr:row>
      <xdr:rowOff>38100</xdr:rowOff>
    </xdr:from>
    <xdr:to>
      <xdr:col>11</xdr:col>
      <xdr:colOff>409575</xdr:colOff>
      <xdr:row>106</xdr:row>
      <xdr:rowOff>123825</xdr:rowOff>
    </xdr:to>
    <xdr:pic>
      <xdr:nvPicPr>
        <xdr:cNvPr id="24" name="Picture 192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3028950" y="17249775"/>
          <a:ext cx="2095500" cy="104775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13</xdr:col>
      <xdr:colOff>28575</xdr:colOff>
      <xdr:row>100</xdr:row>
      <xdr:rowOff>38100</xdr:rowOff>
    </xdr:from>
    <xdr:to>
      <xdr:col>17</xdr:col>
      <xdr:colOff>409575</xdr:colOff>
      <xdr:row>106</xdr:row>
      <xdr:rowOff>123825</xdr:rowOff>
    </xdr:to>
    <xdr:pic>
      <xdr:nvPicPr>
        <xdr:cNvPr id="25" name="Picture 193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5600700" y="17249775"/>
          <a:ext cx="2095500" cy="104775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28575</xdr:colOff>
      <xdr:row>112</xdr:row>
      <xdr:rowOff>38100</xdr:rowOff>
    </xdr:from>
    <xdr:to>
      <xdr:col>5</xdr:col>
      <xdr:colOff>409575</xdr:colOff>
      <xdr:row>118</xdr:row>
      <xdr:rowOff>123825</xdr:rowOff>
    </xdr:to>
    <xdr:pic>
      <xdr:nvPicPr>
        <xdr:cNvPr id="26" name="Picture 194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57200" y="19192875"/>
          <a:ext cx="2095500" cy="104775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28575</xdr:colOff>
      <xdr:row>112</xdr:row>
      <xdr:rowOff>38100</xdr:rowOff>
    </xdr:from>
    <xdr:to>
      <xdr:col>11</xdr:col>
      <xdr:colOff>409575</xdr:colOff>
      <xdr:row>118</xdr:row>
      <xdr:rowOff>123825</xdr:rowOff>
    </xdr:to>
    <xdr:pic>
      <xdr:nvPicPr>
        <xdr:cNvPr id="27" name="Picture 195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3028950" y="19192875"/>
          <a:ext cx="2095500" cy="104775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13</xdr:col>
      <xdr:colOff>28575</xdr:colOff>
      <xdr:row>112</xdr:row>
      <xdr:rowOff>38100</xdr:rowOff>
    </xdr:from>
    <xdr:to>
      <xdr:col>17</xdr:col>
      <xdr:colOff>409575</xdr:colOff>
      <xdr:row>118</xdr:row>
      <xdr:rowOff>123825</xdr:rowOff>
    </xdr:to>
    <xdr:pic>
      <xdr:nvPicPr>
        <xdr:cNvPr id="28" name="Picture 196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5600700" y="19192875"/>
          <a:ext cx="2095500" cy="104775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28575</xdr:colOff>
      <xdr:row>124</xdr:row>
      <xdr:rowOff>38100</xdr:rowOff>
    </xdr:from>
    <xdr:to>
      <xdr:col>5</xdr:col>
      <xdr:colOff>409575</xdr:colOff>
      <xdr:row>130</xdr:row>
      <xdr:rowOff>123825</xdr:rowOff>
    </xdr:to>
    <xdr:pic>
      <xdr:nvPicPr>
        <xdr:cNvPr id="29" name="Picture 197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57200" y="21135975"/>
          <a:ext cx="2095500" cy="104775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28575</xdr:colOff>
      <xdr:row>124</xdr:row>
      <xdr:rowOff>38100</xdr:rowOff>
    </xdr:from>
    <xdr:to>
      <xdr:col>11</xdr:col>
      <xdr:colOff>409575</xdr:colOff>
      <xdr:row>130</xdr:row>
      <xdr:rowOff>123825</xdr:rowOff>
    </xdr:to>
    <xdr:pic>
      <xdr:nvPicPr>
        <xdr:cNvPr id="30" name="Picture 198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3028950" y="21135975"/>
          <a:ext cx="2095500" cy="104775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13</xdr:col>
      <xdr:colOff>28575</xdr:colOff>
      <xdr:row>124</xdr:row>
      <xdr:rowOff>38100</xdr:rowOff>
    </xdr:from>
    <xdr:to>
      <xdr:col>17</xdr:col>
      <xdr:colOff>409575</xdr:colOff>
      <xdr:row>130</xdr:row>
      <xdr:rowOff>123825</xdr:rowOff>
    </xdr:to>
    <xdr:pic>
      <xdr:nvPicPr>
        <xdr:cNvPr id="31" name="Picture 199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5600700" y="21135975"/>
          <a:ext cx="2095500" cy="104775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28575</xdr:colOff>
      <xdr:row>136</xdr:row>
      <xdr:rowOff>38100</xdr:rowOff>
    </xdr:from>
    <xdr:to>
      <xdr:col>5</xdr:col>
      <xdr:colOff>409575</xdr:colOff>
      <xdr:row>142</xdr:row>
      <xdr:rowOff>123825</xdr:rowOff>
    </xdr:to>
    <xdr:pic>
      <xdr:nvPicPr>
        <xdr:cNvPr id="32" name="Picture 200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457200" y="23079075"/>
          <a:ext cx="2095500" cy="104775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28575</xdr:colOff>
      <xdr:row>136</xdr:row>
      <xdr:rowOff>38100</xdr:rowOff>
    </xdr:from>
    <xdr:to>
      <xdr:col>11</xdr:col>
      <xdr:colOff>409575</xdr:colOff>
      <xdr:row>142</xdr:row>
      <xdr:rowOff>123825</xdr:rowOff>
    </xdr:to>
    <xdr:pic>
      <xdr:nvPicPr>
        <xdr:cNvPr id="33" name="Picture 201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3028950" y="23079075"/>
          <a:ext cx="2095500" cy="104775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13</xdr:col>
      <xdr:colOff>28575</xdr:colOff>
      <xdr:row>136</xdr:row>
      <xdr:rowOff>38100</xdr:rowOff>
    </xdr:from>
    <xdr:to>
      <xdr:col>17</xdr:col>
      <xdr:colOff>409575</xdr:colOff>
      <xdr:row>142</xdr:row>
      <xdr:rowOff>123825</xdr:rowOff>
    </xdr:to>
    <xdr:pic>
      <xdr:nvPicPr>
        <xdr:cNvPr id="34" name="Picture 202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5600700" y="23079075"/>
          <a:ext cx="2095500" cy="104775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28575</xdr:colOff>
      <xdr:row>148</xdr:row>
      <xdr:rowOff>38100</xdr:rowOff>
    </xdr:from>
    <xdr:to>
      <xdr:col>5</xdr:col>
      <xdr:colOff>409575</xdr:colOff>
      <xdr:row>154</xdr:row>
      <xdr:rowOff>123825</xdr:rowOff>
    </xdr:to>
    <xdr:pic>
      <xdr:nvPicPr>
        <xdr:cNvPr id="35" name="Picture 203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457200" y="25022175"/>
          <a:ext cx="2095500" cy="104775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28575</xdr:colOff>
      <xdr:row>148</xdr:row>
      <xdr:rowOff>38100</xdr:rowOff>
    </xdr:from>
    <xdr:to>
      <xdr:col>11</xdr:col>
      <xdr:colOff>409575</xdr:colOff>
      <xdr:row>154</xdr:row>
      <xdr:rowOff>123825</xdr:rowOff>
    </xdr:to>
    <xdr:pic>
      <xdr:nvPicPr>
        <xdr:cNvPr id="36" name="Picture 204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3028950" y="25022175"/>
          <a:ext cx="2095500" cy="104775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13</xdr:col>
      <xdr:colOff>28575</xdr:colOff>
      <xdr:row>148</xdr:row>
      <xdr:rowOff>38100</xdr:rowOff>
    </xdr:from>
    <xdr:to>
      <xdr:col>17</xdr:col>
      <xdr:colOff>409575</xdr:colOff>
      <xdr:row>154</xdr:row>
      <xdr:rowOff>123825</xdr:rowOff>
    </xdr:to>
    <xdr:pic>
      <xdr:nvPicPr>
        <xdr:cNvPr id="37" name="Picture 205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5600700" y="25022175"/>
          <a:ext cx="2095500" cy="104775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28575</xdr:colOff>
      <xdr:row>160</xdr:row>
      <xdr:rowOff>38100</xdr:rowOff>
    </xdr:from>
    <xdr:to>
      <xdr:col>5</xdr:col>
      <xdr:colOff>409575</xdr:colOff>
      <xdr:row>166</xdr:row>
      <xdr:rowOff>123825</xdr:rowOff>
    </xdr:to>
    <xdr:pic>
      <xdr:nvPicPr>
        <xdr:cNvPr id="38" name="Picture 206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457200" y="26965275"/>
          <a:ext cx="2095500" cy="104775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28575</xdr:colOff>
      <xdr:row>160</xdr:row>
      <xdr:rowOff>38100</xdr:rowOff>
    </xdr:from>
    <xdr:to>
      <xdr:col>11</xdr:col>
      <xdr:colOff>409575</xdr:colOff>
      <xdr:row>166</xdr:row>
      <xdr:rowOff>123825</xdr:rowOff>
    </xdr:to>
    <xdr:pic>
      <xdr:nvPicPr>
        <xdr:cNvPr id="39" name="Picture 207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3028950" y="26965275"/>
          <a:ext cx="2095500" cy="104775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13</xdr:col>
      <xdr:colOff>28575</xdr:colOff>
      <xdr:row>160</xdr:row>
      <xdr:rowOff>38100</xdr:rowOff>
    </xdr:from>
    <xdr:to>
      <xdr:col>17</xdr:col>
      <xdr:colOff>409575</xdr:colOff>
      <xdr:row>166</xdr:row>
      <xdr:rowOff>123825</xdr:rowOff>
    </xdr:to>
    <xdr:pic>
      <xdr:nvPicPr>
        <xdr:cNvPr id="40" name="Picture 208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5600700" y="26965275"/>
          <a:ext cx="2095500" cy="104775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28575</xdr:colOff>
      <xdr:row>172</xdr:row>
      <xdr:rowOff>38100</xdr:rowOff>
    </xdr:from>
    <xdr:to>
      <xdr:col>5</xdr:col>
      <xdr:colOff>409575</xdr:colOff>
      <xdr:row>178</xdr:row>
      <xdr:rowOff>123825</xdr:rowOff>
    </xdr:to>
    <xdr:pic>
      <xdr:nvPicPr>
        <xdr:cNvPr id="41" name="Picture 209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457200" y="28908375"/>
          <a:ext cx="2095500" cy="104775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28575</xdr:colOff>
      <xdr:row>172</xdr:row>
      <xdr:rowOff>38100</xdr:rowOff>
    </xdr:from>
    <xdr:to>
      <xdr:col>11</xdr:col>
      <xdr:colOff>409575</xdr:colOff>
      <xdr:row>178</xdr:row>
      <xdr:rowOff>123825</xdr:rowOff>
    </xdr:to>
    <xdr:pic>
      <xdr:nvPicPr>
        <xdr:cNvPr id="42" name="Picture 210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3028950" y="28908375"/>
          <a:ext cx="2095500" cy="104775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28575</xdr:colOff>
      <xdr:row>184</xdr:row>
      <xdr:rowOff>38100</xdr:rowOff>
    </xdr:from>
    <xdr:to>
      <xdr:col>5</xdr:col>
      <xdr:colOff>409575</xdr:colOff>
      <xdr:row>190</xdr:row>
      <xdr:rowOff>123825</xdr:rowOff>
    </xdr:to>
    <xdr:pic>
      <xdr:nvPicPr>
        <xdr:cNvPr id="43" name="Picture 212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457200" y="30851475"/>
          <a:ext cx="2095500" cy="104775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28575</xdr:colOff>
      <xdr:row>184</xdr:row>
      <xdr:rowOff>38100</xdr:rowOff>
    </xdr:from>
    <xdr:to>
      <xdr:col>11</xdr:col>
      <xdr:colOff>409575</xdr:colOff>
      <xdr:row>190</xdr:row>
      <xdr:rowOff>123825</xdr:rowOff>
    </xdr:to>
    <xdr:pic>
      <xdr:nvPicPr>
        <xdr:cNvPr id="44" name="Picture 213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3028950" y="30851475"/>
          <a:ext cx="2095500" cy="104775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13</xdr:col>
      <xdr:colOff>28575</xdr:colOff>
      <xdr:row>184</xdr:row>
      <xdr:rowOff>38100</xdr:rowOff>
    </xdr:from>
    <xdr:to>
      <xdr:col>17</xdr:col>
      <xdr:colOff>409575</xdr:colOff>
      <xdr:row>190</xdr:row>
      <xdr:rowOff>123825</xdr:rowOff>
    </xdr:to>
    <xdr:pic>
      <xdr:nvPicPr>
        <xdr:cNvPr id="45" name="Picture 214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5600700" y="30851475"/>
          <a:ext cx="2095500" cy="104775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28575</xdr:colOff>
      <xdr:row>196</xdr:row>
      <xdr:rowOff>38100</xdr:rowOff>
    </xdr:from>
    <xdr:to>
      <xdr:col>11</xdr:col>
      <xdr:colOff>409575</xdr:colOff>
      <xdr:row>202</xdr:row>
      <xdr:rowOff>123825</xdr:rowOff>
    </xdr:to>
    <xdr:pic>
      <xdr:nvPicPr>
        <xdr:cNvPr id="46" name="Picture 21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3028950" y="32794575"/>
          <a:ext cx="2095500" cy="104775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13</xdr:col>
      <xdr:colOff>28575</xdr:colOff>
      <xdr:row>196</xdr:row>
      <xdr:rowOff>38100</xdr:rowOff>
    </xdr:from>
    <xdr:to>
      <xdr:col>17</xdr:col>
      <xdr:colOff>409575</xdr:colOff>
      <xdr:row>202</xdr:row>
      <xdr:rowOff>123825</xdr:rowOff>
    </xdr:to>
    <xdr:pic>
      <xdr:nvPicPr>
        <xdr:cNvPr id="47" name="Picture 21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5600700" y="32794575"/>
          <a:ext cx="2095500" cy="104775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28575</xdr:colOff>
      <xdr:row>208</xdr:row>
      <xdr:rowOff>38100</xdr:rowOff>
    </xdr:from>
    <xdr:to>
      <xdr:col>5</xdr:col>
      <xdr:colOff>409575</xdr:colOff>
      <xdr:row>214</xdr:row>
      <xdr:rowOff>123825</xdr:rowOff>
    </xdr:to>
    <xdr:pic>
      <xdr:nvPicPr>
        <xdr:cNvPr id="48" name="Picture 21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457200" y="34737675"/>
          <a:ext cx="2095500" cy="104775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28575</xdr:colOff>
      <xdr:row>208</xdr:row>
      <xdr:rowOff>38100</xdr:rowOff>
    </xdr:from>
    <xdr:to>
      <xdr:col>11</xdr:col>
      <xdr:colOff>409575</xdr:colOff>
      <xdr:row>214</xdr:row>
      <xdr:rowOff>123825</xdr:rowOff>
    </xdr:to>
    <xdr:pic>
      <xdr:nvPicPr>
        <xdr:cNvPr id="49" name="Picture 21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3028950" y="34737675"/>
          <a:ext cx="2095500" cy="104775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13</xdr:col>
      <xdr:colOff>28575</xdr:colOff>
      <xdr:row>208</xdr:row>
      <xdr:rowOff>38100</xdr:rowOff>
    </xdr:from>
    <xdr:to>
      <xdr:col>17</xdr:col>
      <xdr:colOff>409575</xdr:colOff>
      <xdr:row>214</xdr:row>
      <xdr:rowOff>123825</xdr:rowOff>
    </xdr:to>
    <xdr:pic>
      <xdr:nvPicPr>
        <xdr:cNvPr id="50" name="Picture 22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5600700" y="34737675"/>
          <a:ext cx="2095500" cy="104775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28575</xdr:colOff>
      <xdr:row>220</xdr:row>
      <xdr:rowOff>38100</xdr:rowOff>
    </xdr:from>
    <xdr:to>
      <xdr:col>5</xdr:col>
      <xdr:colOff>409575</xdr:colOff>
      <xdr:row>226</xdr:row>
      <xdr:rowOff>123825</xdr:rowOff>
    </xdr:to>
    <xdr:pic>
      <xdr:nvPicPr>
        <xdr:cNvPr id="51" name="Picture 22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457200" y="36680775"/>
          <a:ext cx="2095500" cy="104775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28575</xdr:colOff>
      <xdr:row>220</xdr:row>
      <xdr:rowOff>38100</xdr:rowOff>
    </xdr:from>
    <xdr:to>
      <xdr:col>11</xdr:col>
      <xdr:colOff>409575</xdr:colOff>
      <xdr:row>226</xdr:row>
      <xdr:rowOff>123825</xdr:rowOff>
    </xdr:to>
    <xdr:pic>
      <xdr:nvPicPr>
        <xdr:cNvPr id="52" name="Picture 22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3028950" y="36680775"/>
          <a:ext cx="2095500" cy="104775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13</xdr:col>
      <xdr:colOff>28575</xdr:colOff>
      <xdr:row>220</xdr:row>
      <xdr:rowOff>38100</xdr:rowOff>
    </xdr:from>
    <xdr:to>
      <xdr:col>17</xdr:col>
      <xdr:colOff>409575</xdr:colOff>
      <xdr:row>226</xdr:row>
      <xdr:rowOff>123825</xdr:rowOff>
    </xdr:to>
    <xdr:pic>
      <xdr:nvPicPr>
        <xdr:cNvPr id="53" name="Picture 22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5600700" y="36680775"/>
          <a:ext cx="2095500" cy="104775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28575</xdr:colOff>
      <xdr:row>232</xdr:row>
      <xdr:rowOff>38100</xdr:rowOff>
    </xdr:from>
    <xdr:to>
      <xdr:col>5</xdr:col>
      <xdr:colOff>409575</xdr:colOff>
      <xdr:row>238</xdr:row>
      <xdr:rowOff>123825</xdr:rowOff>
    </xdr:to>
    <xdr:pic>
      <xdr:nvPicPr>
        <xdr:cNvPr id="54" name="Picture 22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457200" y="38623875"/>
          <a:ext cx="2095500" cy="104775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28575</xdr:colOff>
      <xdr:row>232</xdr:row>
      <xdr:rowOff>38100</xdr:rowOff>
    </xdr:from>
    <xdr:to>
      <xdr:col>11</xdr:col>
      <xdr:colOff>409575</xdr:colOff>
      <xdr:row>238</xdr:row>
      <xdr:rowOff>123825</xdr:rowOff>
    </xdr:to>
    <xdr:pic>
      <xdr:nvPicPr>
        <xdr:cNvPr id="55" name="Picture 22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3028950" y="38623875"/>
          <a:ext cx="2095500" cy="104775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13</xdr:col>
      <xdr:colOff>28575</xdr:colOff>
      <xdr:row>232</xdr:row>
      <xdr:rowOff>38100</xdr:rowOff>
    </xdr:from>
    <xdr:to>
      <xdr:col>17</xdr:col>
      <xdr:colOff>409575</xdr:colOff>
      <xdr:row>238</xdr:row>
      <xdr:rowOff>123825</xdr:rowOff>
    </xdr:to>
    <xdr:pic>
      <xdr:nvPicPr>
        <xdr:cNvPr id="56" name="Picture 22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5600700" y="38623875"/>
          <a:ext cx="2095500" cy="104775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28575</xdr:colOff>
      <xdr:row>244</xdr:row>
      <xdr:rowOff>38100</xdr:rowOff>
    </xdr:from>
    <xdr:to>
      <xdr:col>11</xdr:col>
      <xdr:colOff>409575</xdr:colOff>
      <xdr:row>250</xdr:row>
      <xdr:rowOff>123825</xdr:rowOff>
    </xdr:to>
    <xdr:pic>
      <xdr:nvPicPr>
        <xdr:cNvPr id="57" name="Picture 22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3028950" y="40566975"/>
          <a:ext cx="2095500" cy="104775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13</xdr:col>
      <xdr:colOff>28575</xdr:colOff>
      <xdr:row>244</xdr:row>
      <xdr:rowOff>38100</xdr:rowOff>
    </xdr:from>
    <xdr:to>
      <xdr:col>17</xdr:col>
      <xdr:colOff>409575</xdr:colOff>
      <xdr:row>250</xdr:row>
      <xdr:rowOff>123825</xdr:rowOff>
    </xdr:to>
    <xdr:pic>
      <xdr:nvPicPr>
        <xdr:cNvPr id="58" name="Picture 22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5600700" y="40566975"/>
          <a:ext cx="2095500" cy="104775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28575</xdr:colOff>
      <xdr:row>244</xdr:row>
      <xdr:rowOff>38100</xdr:rowOff>
    </xdr:from>
    <xdr:to>
      <xdr:col>5</xdr:col>
      <xdr:colOff>409575</xdr:colOff>
      <xdr:row>250</xdr:row>
      <xdr:rowOff>123825</xdr:rowOff>
    </xdr:to>
    <xdr:pic>
      <xdr:nvPicPr>
        <xdr:cNvPr id="59" name="Picture 22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457200" y="40566975"/>
          <a:ext cx="2095500" cy="104775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419100</xdr:colOff>
      <xdr:row>196</xdr:row>
      <xdr:rowOff>0</xdr:rowOff>
    </xdr:from>
    <xdr:to>
      <xdr:col>6</xdr:col>
      <xdr:colOff>19050</xdr:colOff>
      <xdr:row>203</xdr:row>
      <xdr:rowOff>0</xdr:rowOff>
    </xdr:to>
    <xdr:pic>
      <xdr:nvPicPr>
        <xdr:cNvPr id="60" name="Picture 230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419100" y="32756475"/>
          <a:ext cx="21717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171</xdr:row>
      <xdr:rowOff>152400</xdr:rowOff>
    </xdr:from>
    <xdr:to>
      <xdr:col>18</xdr:col>
      <xdr:colOff>28575</xdr:colOff>
      <xdr:row>178</xdr:row>
      <xdr:rowOff>152400</xdr:rowOff>
    </xdr:to>
    <xdr:pic>
      <xdr:nvPicPr>
        <xdr:cNvPr id="61" name="Picture 23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5572125" y="28860750"/>
          <a:ext cx="21717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oink.elrellano.com/index.php?t=.xl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257"/>
  <sheetViews>
    <sheetView showRowColHeaders="0" tabSelected="1" workbookViewId="0" topLeftCell="A1">
      <pane ySplit="5" topLeftCell="BM15" activePane="bottomLeft" state="frozen"/>
      <selection pane="topLeft" activeCell="A1" sqref="A1"/>
      <selection pane="bottomLeft" activeCell="N253" sqref="N253:R253"/>
    </sheetView>
  </sheetViews>
  <sheetFormatPr defaultColWidth="9.00390625" defaultRowHeight="12.75"/>
  <cols>
    <col min="1" max="16384" width="5.625" style="1" customWidth="1"/>
  </cols>
  <sheetData>
    <row r="2" spans="2:19" ht="57">
      <c r="B2" s="23" t="s">
        <v>3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31" t="s">
        <v>4</v>
      </c>
    </row>
    <row r="3" spans="2:18" ht="12.75" thickBot="1"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4:16" s="4" customFormat="1" ht="32.25" thickBot="1">
      <c r="D4" s="10"/>
      <c r="E4" s="11"/>
      <c r="F4" s="12"/>
      <c r="G4" s="26">
        <f>(B27+H27+N27+B39+H39+N39+B51+H51+N51+B63+H63+N63+B75+H75+N75+B87+H87+N87+B99+H99+N99+B111+H111+N111+B123+H123+N123+B135+H135+N135+B147+H147+N147+B159+H159+N159+B171+H171+N171+B183+H183+N183+B195+H195+N195+B207+H207+N207+B219+H219+N219+B231+H231+N231+B243+H243+N243+B255+H255+N255)</f>
        <v>0</v>
      </c>
      <c r="H4" s="26"/>
      <c r="I4" s="26" t="s">
        <v>2</v>
      </c>
      <c r="J4" s="26"/>
      <c r="K4" s="26"/>
      <c r="L4" s="11"/>
      <c r="M4" s="13"/>
      <c r="N4" s="27">
        <f>(B27+H27+N27+B39+H39+N39+B51+H51+N51+B63+H63+N63+B75+H75+N75+B87+H87+N87+B99+H99+N99+B111+H111+N111+B123+H123+N123+B135+H135+N135+B147+H147+N147+B159+H159+N159+B171+H171+N171+B183+H183+N183+B195+H195+N195+B207+H207+N207+B219+H219+N219+B231+H231+N231+B243+H243+N243+B255+H255+N255)/60</f>
        <v>0</v>
      </c>
      <c r="O4" s="27"/>
      <c r="P4" s="28"/>
    </row>
    <row r="5" spans="6:16" ht="12">
      <c r="F5" s="5"/>
      <c r="M5" s="6"/>
      <c r="N5" s="7"/>
      <c r="O5" s="7"/>
      <c r="P5" s="7"/>
    </row>
    <row r="7" spans="2:18" ht="15"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</row>
    <row r="8" spans="2:18" ht="15"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</row>
    <row r="9" spans="2:18" ht="15"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</row>
    <row r="10" spans="2:18" ht="15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</row>
    <row r="11" spans="2:18" ht="15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</row>
    <row r="12" spans="2:18" ht="15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</row>
    <row r="13" spans="2:18" ht="15"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</row>
    <row r="14" spans="2:18" ht="15">
      <c r="B14" s="8"/>
      <c r="C14" s="8"/>
      <c r="D14" s="8"/>
      <c r="E14" s="8"/>
      <c r="F14" s="8"/>
      <c r="G14" s="25"/>
      <c r="H14" s="25"/>
      <c r="I14" s="25"/>
      <c r="J14" s="25"/>
      <c r="K14" s="25"/>
      <c r="L14" s="25"/>
      <c r="M14" s="25"/>
      <c r="N14" s="8"/>
      <c r="O14" s="8"/>
      <c r="P14" s="8"/>
      <c r="Q14" s="8"/>
      <c r="R14" s="8"/>
    </row>
    <row r="15" s="9" customFormat="1" ht="12"/>
    <row r="17" spans="1:13" ht="12">
      <c r="A17" s="1">
        <v>1</v>
      </c>
      <c r="G17" s="1">
        <v>2</v>
      </c>
      <c r="M17" s="1">
        <v>3</v>
      </c>
    </row>
    <row r="24" spans="2:14" ht="12.75" thickBot="1">
      <c r="B24" s="1" t="s">
        <v>0</v>
      </c>
      <c r="H24" s="1" t="s">
        <v>0</v>
      </c>
      <c r="N24" s="1" t="s">
        <v>0</v>
      </c>
    </row>
    <row r="25" spans="2:18" ht="13.5" thickBot="1">
      <c r="B25" s="18"/>
      <c r="C25" s="21"/>
      <c r="D25" s="21"/>
      <c r="E25" s="21"/>
      <c r="F25" s="22"/>
      <c r="H25" s="18"/>
      <c r="I25" s="19"/>
      <c r="J25" s="19"/>
      <c r="K25" s="19"/>
      <c r="L25" s="20"/>
      <c r="N25" s="18"/>
      <c r="O25" s="19"/>
      <c r="P25" s="19"/>
      <c r="Q25" s="19"/>
      <c r="R25" s="20"/>
    </row>
    <row r="26" spans="2:18" ht="13.5" thickBot="1">
      <c r="B26" s="15" t="str">
        <f>IF(B25="","-------------------------------------------------------",IF(OR(B25="tres solteros y un biberón",B25="tres hombres y un biberón"),"Exacto","Mal"))</f>
        <v>-------------------------------------------------------</v>
      </c>
      <c r="C26" s="16"/>
      <c r="D26" s="16"/>
      <c r="E26" s="16"/>
      <c r="F26" s="17"/>
      <c r="H26" s="15" t="str">
        <f>IF(H25="","-------------------------------------------------------",IF(H25="pinocho","Exacto","Mal"))</f>
        <v>-------------------------------------------------------</v>
      </c>
      <c r="I26" s="16"/>
      <c r="J26" s="16"/>
      <c r="K26" s="16"/>
      <c r="L26" s="17"/>
      <c r="N26" s="15" t="str">
        <f>IF(N25="","-------------------------------------------------------",IF(N25="el silencio de los corderos","Exacto","Mal"))</f>
        <v>-------------------------------------------------------</v>
      </c>
      <c r="O26" s="16"/>
      <c r="P26" s="16"/>
      <c r="Q26" s="16"/>
      <c r="R26" s="17"/>
    </row>
    <row r="27" spans="2:14" ht="12">
      <c r="B27" s="14">
        <f>IF(B26="exacto",1,0)</f>
        <v>0</v>
      </c>
      <c r="H27" s="14">
        <f>IF(H26="exacto",1,0)</f>
        <v>0</v>
      </c>
      <c r="N27" s="14">
        <f>IF(N26="exacto",1,0)</f>
        <v>0</v>
      </c>
    </row>
    <row r="29" spans="1:13" ht="12">
      <c r="A29" s="1">
        <v>4</v>
      </c>
      <c r="G29" s="1">
        <v>5</v>
      </c>
      <c r="M29" s="1">
        <v>6</v>
      </c>
    </row>
    <row r="36" spans="2:14" ht="12.75" thickBot="1">
      <c r="B36" s="1" t="s">
        <v>0</v>
      </c>
      <c r="H36" s="1" t="s">
        <v>0</v>
      </c>
      <c r="N36" s="1" t="s">
        <v>0</v>
      </c>
    </row>
    <row r="37" spans="2:18" ht="13.5" thickBot="1">
      <c r="B37" s="18"/>
      <c r="C37" s="21"/>
      <c r="D37" s="21"/>
      <c r="E37" s="21"/>
      <c r="F37" s="22"/>
      <c r="H37" s="18"/>
      <c r="I37" s="19"/>
      <c r="J37" s="19"/>
      <c r="K37" s="19"/>
      <c r="L37" s="20"/>
      <c r="N37" s="18"/>
      <c r="O37" s="19"/>
      <c r="P37" s="19"/>
      <c r="Q37" s="19"/>
      <c r="R37" s="20"/>
    </row>
    <row r="38" spans="2:18" ht="13.5" thickBot="1">
      <c r="B38" s="15" t="str">
        <f>IF(B37="","-------------------------------------------------------",IF(OR(B37="it, de Stephen King",B37="IT",B37="it"),"Exacto","Mal"))</f>
        <v>-------------------------------------------------------</v>
      </c>
      <c r="C38" s="16"/>
      <c r="D38" s="16"/>
      <c r="E38" s="16"/>
      <c r="F38" s="17"/>
      <c r="H38" s="15" t="str">
        <f>IF(H37="","-------------------------------------------------------",IF(H37="gato negro gato blanco","Exacto","Mal"))</f>
        <v>-------------------------------------------------------</v>
      </c>
      <c r="I38" s="16"/>
      <c r="J38" s="16"/>
      <c r="K38" s="16"/>
      <c r="L38" s="17"/>
      <c r="N38" s="15" t="str">
        <f>IF(N37="","-------------------------------------------------------",IF(OR(N37="halloween",N37="la noche de halloween"),"Exacto","Mal"))</f>
        <v>-------------------------------------------------------</v>
      </c>
      <c r="O38" s="16"/>
      <c r="P38" s="16"/>
      <c r="Q38" s="16"/>
      <c r="R38" s="17"/>
    </row>
    <row r="39" spans="2:14" ht="12">
      <c r="B39" s="14">
        <f>IF(B38="exacto",1,0)</f>
        <v>0</v>
      </c>
      <c r="H39" s="14">
        <f>IF(H38="exacto",1,0)</f>
        <v>0</v>
      </c>
      <c r="N39" s="14">
        <f>IF(N38="exacto",1,0)</f>
        <v>0</v>
      </c>
    </row>
    <row r="41" spans="1:13" ht="12">
      <c r="A41" s="1">
        <v>7</v>
      </c>
      <c r="G41" s="1">
        <v>8</v>
      </c>
      <c r="M41" s="1">
        <v>9</v>
      </c>
    </row>
    <row r="48" spans="2:14" ht="12.75" thickBot="1">
      <c r="B48" s="1" t="s">
        <v>0</v>
      </c>
      <c r="H48" s="1" t="s">
        <v>0</v>
      </c>
      <c r="N48" s="1" t="s">
        <v>0</v>
      </c>
    </row>
    <row r="49" spans="2:18" ht="13.5" thickBot="1">
      <c r="B49" s="18"/>
      <c r="C49" s="21"/>
      <c r="D49" s="21"/>
      <c r="E49" s="21"/>
      <c r="F49" s="22"/>
      <c r="H49" s="18"/>
      <c r="I49" s="19"/>
      <c r="J49" s="19"/>
      <c r="K49" s="19"/>
      <c r="L49" s="20"/>
      <c r="N49" s="18"/>
      <c r="O49" s="19"/>
      <c r="P49" s="19"/>
      <c r="Q49" s="19"/>
      <c r="R49" s="20"/>
    </row>
    <row r="50" spans="2:18" ht="13.5" thickBot="1">
      <c r="B50" s="15" t="str">
        <f>IF(B49="","-------------------------------------------------------",IF(OR(B49="13 fantasmas",B49="13 fantasmas",B49="trece fantasmas",),"Exacto","Mal"))</f>
        <v>-------------------------------------------------------</v>
      </c>
      <c r="C50" s="16"/>
      <c r="D50" s="16"/>
      <c r="E50" s="16"/>
      <c r="F50" s="17"/>
      <c r="H50" s="15" t="str">
        <f>IF(H49="","-------------------------------------------------------",IF(H49="el rey león","Exacto","Mal"))</f>
        <v>-------------------------------------------------------</v>
      </c>
      <c r="I50" s="16"/>
      <c r="J50" s="16"/>
      <c r="K50" s="16"/>
      <c r="L50" s="17"/>
      <c r="N50" s="15" t="str">
        <f>IF(N49="","-------------------------------------------------------",IF(N49="en busca del fuego","Exacto","Mal"))</f>
        <v>-------------------------------------------------------</v>
      </c>
      <c r="O50" s="16"/>
      <c r="P50" s="16"/>
      <c r="Q50" s="16"/>
      <c r="R50" s="17"/>
    </row>
    <row r="51" spans="2:14" ht="12">
      <c r="B51" s="14">
        <f>IF(B50="exacto",1,0)</f>
        <v>0</v>
      </c>
      <c r="H51" s="14">
        <f>IF(H50="exacto",1,0)</f>
        <v>0</v>
      </c>
      <c r="N51" s="14">
        <f>IF(N50="exacto",1,0)</f>
        <v>0</v>
      </c>
    </row>
    <row r="53" spans="1:13" ht="12">
      <c r="A53" s="1">
        <v>10</v>
      </c>
      <c r="G53" s="1">
        <v>11</v>
      </c>
      <c r="M53" s="1">
        <v>12</v>
      </c>
    </row>
    <row r="60" spans="2:14" ht="12.75" thickBot="1">
      <c r="B60" s="1" t="s">
        <v>0</v>
      </c>
      <c r="H60" s="1" t="s">
        <v>0</v>
      </c>
      <c r="N60" s="1" t="s">
        <v>0</v>
      </c>
    </row>
    <row r="61" spans="2:18" ht="13.5" thickBot="1">
      <c r="B61" s="18"/>
      <c r="C61" s="21"/>
      <c r="D61" s="21"/>
      <c r="E61" s="21"/>
      <c r="F61" s="22"/>
      <c r="H61" s="18"/>
      <c r="I61" s="19"/>
      <c r="J61" s="19"/>
      <c r="K61" s="19"/>
      <c r="L61" s="20"/>
      <c r="N61" s="18"/>
      <c r="O61" s="19"/>
      <c r="P61" s="19"/>
      <c r="Q61" s="19"/>
      <c r="R61" s="20"/>
    </row>
    <row r="62" spans="2:18" ht="13.5" thickBot="1">
      <c r="B62" s="15" t="str">
        <f>IF(B61="","-------------------------------------------------------",IF(OR(B61="el beso del dragón",B61="la marca del dragón"),"Exacto","Mal"))</f>
        <v>-------------------------------------------------------</v>
      </c>
      <c r="C62" s="16"/>
      <c r="D62" s="16"/>
      <c r="E62" s="16"/>
      <c r="F62" s="17"/>
      <c r="H62" s="15" t="str">
        <f>IF(H61="","-------------------------------------------------------",IF(H61="tomates verdes fritos","Exacto","Mal"))</f>
        <v>-------------------------------------------------------</v>
      </c>
      <c r="I62" s="16"/>
      <c r="J62" s="16"/>
      <c r="K62" s="16"/>
      <c r="L62" s="17"/>
      <c r="N62" s="15" t="str">
        <f>IF(N61="","-------------------------------------------------------",IF(OR(N61="cookie's fortune",N61="la fortuna de cookie"),"Exacto","Mal"))</f>
        <v>-------------------------------------------------------</v>
      </c>
      <c r="O62" s="16"/>
      <c r="P62" s="16"/>
      <c r="Q62" s="16"/>
      <c r="R62" s="17"/>
    </row>
    <row r="63" spans="2:14" ht="12">
      <c r="B63" s="14">
        <f>IF(B62="exacto",1,0)</f>
        <v>0</v>
      </c>
      <c r="H63" s="14">
        <f>IF(H62="exacto",1,0)</f>
        <v>0</v>
      </c>
      <c r="N63" s="14">
        <f>IF(N62="exacto",1,0)</f>
        <v>0</v>
      </c>
    </row>
    <row r="65" spans="1:13" ht="12">
      <c r="A65" s="1">
        <v>13</v>
      </c>
      <c r="G65" s="1">
        <v>14</v>
      </c>
      <c r="M65" s="1">
        <v>15</v>
      </c>
    </row>
    <row r="72" spans="2:14" ht="12.75" thickBot="1">
      <c r="B72" s="1" t="s">
        <v>0</v>
      </c>
      <c r="H72" s="1" t="s">
        <v>0</v>
      </c>
      <c r="N72" s="1" t="s">
        <v>0</v>
      </c>
    </row>
    <row r="73" spans="2:18" ht="13.5" thickBot="1">
      <c r="B73" s="18"/>
      <c r="C73" s="21"/>
      <c r="D73" s="21"/>
      <c r="E73" s="21"/>
      <c r="F73" s="22"/>
      <c r="H73" s="18"/>
      <c r="I73" s="19"/>
      <c r="J73" s="19"/>
      <c r="K73" s="19"/>
      <c r="L73" s="20"/>
      <c r="N73" s="18"/>
      <c r="O73" s="19"/>
      <c r="P73" s="19"/>
      <c r="Q73" s="19"/>
      <c r="R73" s="20"/>
    </row>
    <row r="74" spans="2:18" ht="13.5" thickBot="1">
      <c r="B74" s="15" t="str">
        <f>IF(B73="","-------------------------------------------------------",IF(OR(B73="las tortugas ninja",B73="tortugas ninja"),"Exacto","Mal"))</f>
        <v>-------------------------------------------------------</v>
      </c>
      <c r="C74" s="16"/>
      <c r="D74" s="16"/>
      <c r="E74" s="16"/>
      <c r="F74" s="17"/>
      <c r="H74" s="15" t="str">
        <f>IF(H73="","-------------------------------------------------------",IF(H73="austin powers","Exacto","Mal"))</f>
        <v>-------------------------------------------------------</v>
      </c>
      <c r="I74" s="16"/>
      <c r="J74" s="16"/>
      <c r="K74" s="16"/>
      <c r="L74" s="17"/>
      <c r="N74" s="15" t="str">
        <f>IF(N73="","-------------------------------------------------------",IF(OR(N73="jinetes del espacio",N73="space cow boys",N73="space cowboys"),"Exacto","Mal"))</f>
        <v>-------------------------------------------------------</v>
      </c>
      <c r="O74" s="16"/>
      <c r="P74" s="16"/>
      <c r="Q74" s="16"/>
      <c r="R74" s="17"/>
    </row>
    <row r="75" spans="2:14" ht="12">
      <c r="B75" s="14">
        <f>IF(B74="Exacto",1,0)</f>
        <v>0</v>
      </c>
      <c r="H75" s="14">
        <f>IF(H74="Exacto",1,0)</f>
        <v>0</v>
      </c>
      <c r="N75" s="14">
        <f>IF(N74="Exacto",1,0)</f>
        <v>0</v>
      </c>
    </row>
    <row r="77" spans="1:13" ht="12">
      <c r="A77" s="1">
        <v>16</v>
      </c>
      <c r="G77" s="1">
        <v>17</v>
      </c>
      <c r="M77" s="1">
        <v>18</v>
      </c>
    </row>
    <row r="84" spans="2:14" ht="12.75" thickBot="1">
      <c r="B84" s="1" t="s">
        <v>0</v>
      </c>
      <c r="H84" s="1" t="s">
        <v>0</v>
      </c>
      <c r="N84" s="1" t="s">
        <v>0</v>
      </c>
    </row>
    <row r="85" spans="2:18" ht="13.5" thickBot="1">
      <c r="B85" s="18"/>
      <c r="C85" s="21"/>
      <c r="D85" s="21"/>
      <c r="E85" s="21"/>
      <c r="F85" s="22"/>
      <c r="H85" s="18"/>
      <c r="I85" s="19"/>
      <c r="J85" s="19"/>
      <c r="K85" s="19"/>
      <c r="L85" s="20"/>
      <c r="N85" s="18"/>
      <c r="O85" s="19"/>
      <c r="P85" s="19"/>
      <c r="Q85" s="19"/>
      <c r="R85" s="20"/>
    </row>
    <row r="86" spans="2:18" ht="13.5" thickBot="1">
      <c r="B86" s="15" t="str">
        <f>IF(B85="","-------------------------------------------------------",IF(B85="batman","Exacto","Mal"))</f>
        <v>-------------------------------------------------------</v>
      </c>
      <c r="C86" s="16"/>
      <c r="D86" s="16"/>
      <c r="E86" s="16"/>
      <c r="F86" s="17"/>
      <c r="H86" s="15" t="str">
        <f>IF(H85="","-------------------------------------------------------",IF(OR(H85="la bella y la bestia",H85="bella y bestia"),"Exacto","Mal"))</f>
        <v>-------------------------------------------------------</v>
      </c>
      <c r="I86" s="16"/>
      <c r="J86" s="16"/>
      <c r="K86" s="16"/>
      <c r="L86" s="17"/>
      <c r="N86" s="15" t="str">
        <f>IF(N85="","-------------------------------------------------------",IF(OR(N85="el camino del samurai",N85="ghost dog"),"Exacto","Mal"))</f>
        <v>-------------------------------------------------------</v>
      </c>
      <c r="O86" s="16"/>
      <c r="P86" s="16"/>
      <c r="Q86" s="16"/>
      <c r="R86" s="17"/>
    </row>
    <row r="87" spans="2:14" ht="12">
      <c r="B87" s="14">
        <f>IF(B86="Exacto",1,0)</f>
        <v>0</v>
      </c>
      <c r="H87" s="14">
        <f>IF(H86="Exacto",1,0)</f>
        <v>0</v>
      </c>
      <c r="N87" s="14">
        <f>IF(N86="Exacto",1,0)</f>
        <v>0</v>
      </c>
    </row>
    <row r="89" spans="1:13" ht="12">
      <c r="A89" s="1">
        <v>19</v>
      </c>
      <c r="G89" s="1">
        <v>20</v>
      </c>
      <c r="M89" s="1">
        <v>21</v>
      </c>
    </row>
    <row r="96" spans="2:14" ht="12.75" thickBot="1">
      <c r="B96" s="1" t="s">
        <v>0</v>
      </c>
      <c r="H96" s="1" t="s">
        <v>0</v>
      </c>
      <c r="N96" s="1" t="s">
        <v>0</v>
      </c>
    </row>
    <row r="97" spans="2:18" ht="13.5" thickBot="1">
      <c r="B97" s="18"/>
      <c r="C97" s="21"/>
      <c r="D97" s="21"/>
      <c r="E97" s="21"/>
      <c r="F97" s="22"/>
      <c r="H97" s="18"/>
      <c r="I97" s="19"/>
      <c r="J97" s="19"/>
      <c r="K97" s="19"/>
      <c r="L97" s="20"/>
      <c r="N97" s="18"/>
      <c r="O97" s="19"/>
      <c r="P97" s="19"/>
      <c r="Q97" s="19"/>
      <c r="R97" s="20"/>
    </row>
    <row r="98" spans="2:18" ht="13.5" thickBot="1">
      <c r="B98" s="15" t="str">
        <f>IF(B97="","-------------------------------------------------------",IF(OR(B97="60 segundos",B97="sesenta segundos"),"Exacto","Mal"))</f>
        <v>-------------------------------------------------------</v>
      </c>
      <c r="C98" s="16"/>
      <c r="D98" s="16"/>
      <c r="E98" s="16"/>
      <c r="F98" s="17"/>
      <c r="H98" s="15" t="str">
        <f>IF(H97="","-------------------------------------------------------",IF(H97="fight club","Exacto","Mal"))</f>
        <v>-------------------------------------------------------</v>
      </c>
      <c r="I98" s="16"/>
      <c r="J98" s="16"/>
      <c r="K98" s="16"/>
      <c r="L98" s="17"/>
      <c r="N98" s="15" t="str">
        <f>IF(N97="","-------------------------------------------------------",IF(OR(N97="12 monos",N97="doce monos"),"Exacto","Mal"))</f>
        <v>-------------------------------------------------------</v>
      </c>
      <c r="O98" s="16"/>
      <c r="P98" s="16"/>
      <c r="Q98" s="16"/>
      <c r="R98" s="17"/>
    </row>
    <row r="99" spans="2:14" ht="12">
      <c r="B99" s="14">
        <f>IF(B98="Exacto",1,0)</f>
        <v>0</v>
      </c>
      <c r="H99" s="14">
        <f>IF(H98="Exacto",1,0)</f>
        <v>0</v>
      </c>
      <c r="N99" s="14">
        <f>IF(N98="Exacto",1,0)</f>
        <v>0</v>
      </c>
    </row>
    <row r="101" spans="1:13" ht="12">
      <c r="A101" s="1">
        <v>22</v>
      </c>
      <c r="G101" s="1">
        <v>23</v>
      </c>
      <c r="M101" s="1">
        <v>24</v>
      </c>
    </row>
    <row r="108" spans="2:14" ht="12.75" thickBot="1">
      <c r="B108" s="1" t="s">
        <v>0</v>
      </c>
      <c r="H108" s="1" t="s">
        <v>0</v>
      </c>
      <c r="N108" s="1" t="s">
        <v>0</v>
      </c>
    </row>
    <row r="109" spans="2:18" ht="13.5" thickBot="1">
      <c r="B109" s="18"/>
      <c r="C109" s="21"/>
      <c r="D109" s="21"/>
      <c r="E109" s="21"/>
      <c r="F109" s="22"/>
      <c r="H109" s="18"/>
      <c r="I109" s="19"/>
      <c r="J109" s="19"/>
      <c r="K109" s="19"/>
      <c r="L109" s="20"/>
      <c r="N109" s="18"/>
      <c r="O109" s="19"/>
      <c r="P109" s="19"/>
      <c r="Q109" s="19"/>
      <c r="R109" s="20"/>
    </row>
    <row r="110" spans="2:18" ht="13.5" thickBot="1">
      <c r="B110" s="15" t="str">
        <f>IF(B109="","-------------------------------------------------------",IF(OR(B109="la guerra de los rose",B109="la guerra de los rosa"),"Exacto","Mal"))</f>
        <v>-------------------------------------------------------</v>
      </c>
      <c r="C110" s="16"/>
      <c r="D110" s="16"/>
      <c r="E110" s="16"/>
      <c r="F110" s="17"/>
      <c r="H110" s="15" t="str">
        <f>IF(H109="","-------------------------------------------------------",IF(OR(H109="los ángeles de charlie",H109="ángeles de charlie"),"Exacto","Mal"))</f>
        <v>-------------------------------------------------------</v>
      </c>
      <c r="I110" s="16"/>
      <c r="J110" s="16"/>
      <c r="K110" s="16"/>
      <c r="L110" s="17"/>
      <c r="N110" s="15" t="str">
        <f>IF(N109="","-------------------------------------------------------",IF(OR(N109="quien engaño a rogger rabbit",N109="¿quién engañó a rogger rabbit?",N109="¿Quien engaño a rogger rabbit?",N109="roger rabbit"),"Exacto","Mal"))</f>
        <v>-------------------------------------------------------</v>
      </c>
      <c r="O110" s="16"/>
      <c r="P110" s="16"/>
      <c r="Q110" s="16"/>
      <c r="R110" s="17"/>
    </row>
    <row r="111" spans="2:14" ht="12">
      <c r="B111" s="14">
        <f>IF(B110="Exacto",1,0)</f>
        <v>0</v>
      </c>
      <c r="H111" s="14">
        <f>IF(H110="Exacto",1,0)</f>
        <v>0</v>
      </c>
      <c r="N111" s="14">
        <f>IF(N110="Exacto",1,0)</f>
        <v>0</v>
      </c>
    </row>
    <row r="113" spans="1:13" ht="12">
      <c r="A113" s="1">
        <v>25</v>
      </c>
      <c r="G113" s="1">
        <v>26</v>
      </c>
      <c r="M113" s="1">
        <v>27</v>
      </c>
    </row>
    <row r="120" spans="2:14" ht="12.75" thickBot="1">
      <c r="B120" s="1" t="s">
        <v>0</v>
      </c>
      <c r="H120" s="1" t="s">
        <v>0</v>
      </c>
      <c r="N120" s="1" t="s">
        <v>0</v>
      </c>
    </row>
    <row r="121" spans="2:18" ht="13.5" thickBot="1">
      <c r="B121" s="18"/>
      <c r="C121" s="21"/>
      <c r="D121" s="21"/>
      <c r="E121" s="21"/>
      <c r="F121" s="22"/>
      <c r="H121" s="18"/>
      <c r="I121" s="19"/>
      <c r="J121" s="19"/>
      <c r="K121" s="19"/>
      <c r="L121" s="20"/>
      <c r="N121" s="18"/>
      <c r="O121" s="19"/>
      <c r="P121" s="19"/>
      <c r="Q121" s="19"/>
      <c r="R121" s="20"/>
    </row>
    <row r="122" spans="2:18" ht="13.5" thickBot="1">
      <c r="B122" s="15" t="str">
        <f>IF(B121="","-------------------------------------------------------",IF(OR(B121="x-men",B121="x men"),"Exacto","Mal"))</f>
        <v>-------------------------------------------------------</v>
      </c>
      <c r="C122" s="16"/>
      <c r="D122" s="16"/>
      <c r="E122" s="16"/>
      <c r="F122" s="17"/>
      <c r="H122" s="15" t="str">
        <f>IF(H121="","-------------------------------------------------------",IF(H121="tigre y dragón","Exacto","Mal"))</f>
        <v>-------------------------------------------------------</v>
      </c>
      <c r="I122" s="16"/>
      <c r="J122" s="16"/>
      <c r="K122" s="16"/>
      <c r="L122" s="17"/>
      <c r="N122" s="15" t="str">
        <f>IF(N121="","-------------------------------------------------------",IF(OR(N121="spiderman",N121="spider-man",N121="spider man"),"Exacto","Mal"))</f>
        <v>-------------------------------------------------------</v>
      </c>
      <c r="O122" s="16"/>
      <c r="P122" s="16"/>
      <c r="Q122" s="16"/>
      <c r="R122" s="17"/>
    </row>
    <row r="123" spans="2:14" ht="12">
      <c r="B123" s="14">
        <f>IF(B122="Exacto",1,0)</f>
        <v>0</v>
      </c>
      <c r="H123" s="14">
        <f>IF(H122="Exacto",1,0)</f>
        <v>0</v>
      </c>
      <c r="N123" s="14">
        <f>IF(N122="Exacto",1,0)</f>
        <v>0</v>
      </c>
    </row>
    <row r="125" spans="1:13" ht="12">
      <c r="A125" s="1">
        <v>28</v>
      </c>
      <c r="G125" s="1">
        <v>29</v>
      </c>
      <c r="M125" s="1">
        <v>30</v>
      </c>
    </row>
    <row r="132" spans="2:14" ht="12.75" thickBot="1">
      <c r="B132" s="1" t="s">
        <v>0</v>
      </c>
      <c r="H132" s="1" t="s">
        <v>0</v>
      </c>
      <c r="N132" s="1" t="s">
        <v>0</v>
      </c>
    </row>
    <row r="133" spans="2:18" ht="13.5" thickBot="1">
      <c r="B133" s="18"/>
      <c r="C133" s="21"/>
      <c r="D133" s="21"/>
      <c r="E133" s="21"/>
      <c r="F133" s="22"/>
      <c r="H133" s="18"/>
      <c r="I133" s="19"/>
      <c r="J133" s="19"/>
      <c r="K133" s="19"/>
      <c r="L133" s="20"/>
      <c r="N133" s="18"/>
      <c r="O133" s="19"/>
      <c r="P133" s="19"/>
      <c r="Q133" s="19"/>
      <c r="R133" s="20"/>
    </row>
    <row r="134" spans="2:18" ht="13.5" thickBot="1">
      <c r="B134" s="15" t="str">
        <f>IF(B133="","-------------------------------------------------------",IF(OR(B133="harry potter"),"Exacto","Mal"))</f>
        <v>-------------------------------------------------------</v>
      </c>
      <c r="C134" s="16"/>
      <c r="D134" s="16"/>
      <c r="E134" s="16"/>
      <c r="F134" s="17"/>
      <c r="H134" s="15" t="str">
        <f>IF(H133="","-------------------------------------------------------",IF(OR(H133="hulk",H133="el increible hulk"),"Exacto","Mal"))</f>
        <v>-------------------------------------------------------</v>
      </c>
      <c r="I134" s="16"/>
      <c r="J134" s="16"/>
      <c r="K134" s="16"/>
      <c r="L134" s="17"/>
      <c r="N134" s="15" t="str">
        <f>IF(N133="","-------------------------------------------------------",IF(OR(N133="el último escalón",N133="ecos mortales"),"Exacto","Mal"))</f>
        <v>-------------------------------------------------------</v>
      </c>
      <c r="O134" s="16"/>
      <c r="P134" s="16"/>
      <c r="Q134" s="16"/>
      <c r="R134" s="17"/>
    </row>
    <row r="135" spans="2:14" ht="12">
      <c r="B135" s="14">
        <f>IF(B134="Exacto",1,0)</f>
        <v>0</v>
      </c>
      <c r="H135" s="14">
        <f>IF(H134="Exacto",1,0)</f>
        <v>0</v>
      </c>
      <c r="N135" s="14">
        <f>IF(N134="Exacto",1,0)</f>
        <v>0</v>
      </c>
    </row>
    <row r="137" spans="1:13" ht="12">
      <c r="A137" s="1">
        <v>31</v>
      </c>
      <c r="G137" s="1">
        <v>32</v>
      </c>
      <c r="M137" s="1">
        <v>33</v>
      </c>
    </row>
    <row r="144" spans="2:14" ht="12.75" thickBot="1">
      <c r="B144" s="1" t="s">
        <v>0</v>
      </c>
      <c r="H144" s="1" t="s">
        <v>0</v>
      </c>
      <c r="N144" s="1" t="s">
        <v>0</v>
      </c>
    </row>
    <row r="145" spans="2:18" ht="13.5" thickBot="1">
      <c r="B145" s="18"/>
      <c r="C145" s="21"/>
      <c r="D145" s="21"/>
      <c r="E145" s="21"/>
      <c r="F145" s="22"/>
      <c r="H145" s="18"/>
      <c r="I145" s="19"/>
      <c r="J145" s="19"/>
      <c r="K145" s="19"/>
      <c r="L145" s="20"/>
      <c r="N145" s="18"/>
      <c r="O145" s="19"/>
      <c r="P145" s="19"/>
      <c r="Q145" s="19"/>
      <c r="R145" s="20"/>
    </row>
    <row r="146" spans="2:18" ht="13.5" thickBot="1">
      <c r="B146" s="15" t="str">
        <f>IF(B145="","-------------------------------------------------------",IF(B145="cantando bajo la lluvia","Exacto","Mal"))</f>
        <v>-------------------------------------------------------</v>
      </c>
      <c r="C146" s="16"/>
      <c r="D146" s="16"/>
      <c r="E146" s="16"/>
      <c r="F146" s="17"/>
      <c r="H146" s="15" t="str">
        <f>IF(H145="","-------------------------------------------------------",IF(H145="shaolin soccer","Exacto","Mal"))</f>
        <v>-------------------------------------------------------</v>
      </c>
      <c r="I146" s="16"/>
      <c r="J146" s="16"/>
      <c r="K146" s="16"/>
      <c r="L146" s="17"/>
      <c r="N146" s="15" t="str">
        <f>IF(N145="","-------------------------------------------------------",IF(N145="la momia","Exacto","Mal"))</f>
        <v>-------------------------------------------------------</v>
      </c>
      <c r="O146" s="16"/>
      <c r="P146" s="16"/>
      <c r="Q146" s="16"/>
      <c r="R146" s="17"/>
    </row>
    <row r="147" spans="2:14" ht="12">
      <c r="B147" s="14">
        <f>IF(B146="Exacto",1,0)</f>
        <v>0</v>
      </c>
      <c r="H147" s="14">
        <f>IF(H146="Exacto",1,0)</f>
        <v>0</v>
      </c>
      <c r="N147" s="14">
        <f>IF(N146="Exacto",1,0)</f>
        <v>0</v>
      </c>
    </row>
    <row r="149" spans="1:13" ht="12">
      <c r="A149" s="1">
        <v>34</v>
      </c>
      <c r="G149" s="1">
        <v>35</v>
      </c>
      <c r="M149" s="1">
        <v>36</v>
      </c>
    </row>
    <row r="156" spans="2:14" ht="12.75" thickBot="1">
      <c r="B156" s="1" t="s">
        <v>0</v>
      </c>
      <c r="H156" s="1" t="s">
        <v>0</v>
      </c>
      <c r="N156" s="1" t="s">
        <v>0</v>
      </c>
    </row>
    <row r="157" spans="2:18" ht="13.5" thickBot="1">
      <c r="B157" s="18"/>
      <c r="C157" s="21"/>
      <c r="D157" s="21"/>
      <c r="E157" s="21"/>
      <c r="F157" s="22"/>
      <c r="H157" s="18"/>
      <c r="I157" s="19"/>
      <c r="J157" s="19"/>
      <c r="K157" s="19"/>
      <c r="L157" s="20"/>
      <c r="N157" s="18"/>
      <c r="O157" s="19"/>
      <c r="P157" s="19"/>
      <c r="Q157" s="19"/>
      <c r="R157" s="20"/>
    </row>
    <row r="158" spans="2:18" ht="13.5" thickBot="1">
      <c r="B158" s="15" t="str">
        <f>IF(B157="","-------------------------------------------------------",IF(OR(B157="las super nenas",B157="super nenas",B157="las supernenas"),"Exacto","Mal"))</f>
        <v>-------------------------------------------------------</v>
      </c>
      <c r="C158" s="16"/>
      <c r="D158" s="16"/>
      <c r="E158" s="16"/>
      <c r="F158" s="17"/>
      <c r="H158" s="15" t="str">
        <f>IF(H157="","-------------------------------------------------------",IF(OR(H157="karate kid",H157="karate kid"),"Exacto","Mal"))</f>
        <v>-------------------------------------------------------</v>
      </c>
      <c r="I158" s="16"/>
      <c r="J158" s="16"/>
      <c r="K158" s="16"/>
      <c r="L158" s="17"/>
      <c r="N158" s="15" t="str">
        <f>IF(N157="","-------------------------------------------------------",IF(N157="el abogado del diablo","Exacto","Mal"))</f>
        <v>-------------------------------------------------------</v>
      </c>
      <c r="O158" s="16"/>
      <c r="P158" s="16"/>
      <c r="Q158" s="16"/>
      <c r="R158" s="17"/>
    </row>
    <row r="159" spans="2:14" ht="12">
      <c r="B159" s="14">
        <f>IF(B158="Exacto",1,0)</f>
        <v>0</v>
      </c>
      <c r="H159" s="14">
        <f>IF(H158="Exacto",1,0)</f>
        <v>0</v>
      </c>
      <c r="N159" s="14">
        <f>IF(N158="Exacto",1,0)</f>
        <v>0</v>
      </c>
    </row>
    <row r="161" spans="1:13" ht="12">
      <c r="A161" s="1">
        <v>37</v>
      </c>
      <c r="G161" s="1">
        <v>38</v>
      </c>
      <c r="M161" s="1">
        <v>39</v>
      </c>
    </row>
    <row r="168" spans="2:14" ht="12.75" thickBot="1">
      <c r="B168" s="1" t="s">
        <v>0</v>
      </c>
      <c r="H168" s="1" t="s">
        <v>0</v>
      </c>
      <c r="N168" s="1" t="s">
        <v>0</v>
      </c>
    </row>
    <row r="169" spans="2:18" ht="13.5" thickBot="1">
      <c r="B169" s="18"/>
      <c r="C169" s="21"/>
      <c r="D169" s="21"/>
      <c r="E169" s="21"/>
      <c r="F169" s="22"/>
      <c r="H169" s="18"/>
      <c r="I169" s="19"/>
      <c r="J169" s="19"/>
      <c r="K169" s="19"/>
      <c r="L169" s="20"/>
      <c r="N169" s="18"/>
      <c r="O169" s="19"/>
      <c r="P169" s="19"/>
      <c r="Q169" s="19"/>
      <c r="R169" s="20"/>
    </row>
    <row r="170" spans="2:18" ht="13.5" thickBot="1">
      <c r="B170" s="15" t="str">
        <f>IF(B169="","-------------------------------------------------------",IF(B169="el señor de los anillos","Exacto","Mal"))</f>
        <v>-------------------------------------------------------</v>
      </c>
      <c r="C170" s="16"/>
      <c r="D170" s="16"/>
      <c r="E170" s="16"/>
      <c r="F170" s="17"/>
      <c r="H170" s="15" t="str">
        <f>IF(H169="","-------------------------------------------------------",IF(OR(H169="8 mujeres",H169="ocho mujeres"),"Exacto","Mal"))</f>
        <v>-------------------------------------------------------</v>
      </c>
      <c r="I170" s="16"/>
      <c r="J170" s="16"/>
      <c r="K170" s="16"/>
      <c r="L170" s="17"/>
      <c r="N170" s="15" t="str">
        <f>IF(N169="","-------------------------------------------------------",IF(OR(N169="elegidos para el triunfo",N169="rasta rocket"),"Exacto","Mal"))</f>
        <v>-------------------------------------------------------</v>
      </c>
      <c r="O170" s="16"/>
      <c r="P170" s="16"/>
      <c r="Q170" s="16"/>
      <c r="R170" s="17"/>
    </row>
    <row r="171" spans="2:14" ht="12">
      <c r="B171" s="14">
        <f>IF(B170="Exacto",1,0)</f>
        <v>0</v>
      </c>
      <c r="H171" s="14">
        <f>IF(H170="Exacto",1,0)</f>
        <v>0</v>
      </c>
      <c r="N171" s="14">
        <f>IF(N170="Exacto",1,0)</f>
        <v>0</v>
      </c>
    </row>
    <row r="173" spans="1:13" ht="12">
      <c r="A173" s="1">
        <v>40</v>
      </c>
      <c r="G173" s="1">
        <v>41</v>
      </c>
      <c r="M173" s="1">
        <v>42</v>
      </c>
    </row>
    <row r="180" spans="2:14" ht="12.75" thickBot="1">
      <c r="B180" s="1" t="s">
        <v>0</v>
      </c>
      <c r="H180" s="1" t="s">
        <v>0</v>
      </c>
      <c r="N180" s="1" t="s">
        <v>0</v>
      </c>
    </row>
    <row r="181" spans="2:18" ht="13.5" thickBot="1">
      <c r="B181" s="18"/>
      <c r="C181" s="21"/>
      <c r="D181" s="21"/>
      <c r="E181" s="21"/>
      <c r="F181" s="22"/>
      <c r="H181" s="18"/>
      <c r="I181" s="19"/>
      <c r="J181" s="19"/>
      <c r="K181" s="19"/>
      <c r="L181" s="20"/>
      <c r="N181" s="18"/>
      <c r="O181" s="19"/>
      <c r="P181" s="19"/>
      <c r="Q181" s="19"/>
      <c r="R181" s="20"/>
    </row>
    <row r="182" spans="2:18" ht="13.5" thickBot="1">
      <c r="B182" s="15" t="str">
        <f>IF(B181="","-------------------------------------------------------",IF(OR(B181="el planeta del tesoro",B181="planeta del tesoro"),"Exacto","Mal"))</f>
        <v>-------------------------------------------------------</v>
      </c>
      <c r="C182" s="16"/>
      <c r="D182" s="16"/>
      <c r="E182" s="16"/>
      <c r="F182" s="17"/>
      <c r="H182" s="15" t="str">
        <f>IF(H181="","-------------------------------------------------------",IF(H181="el mago de oz","Exacto","Mal"))</f>
        <v>-------------------------------------------------------</v>
      </c>
      <c r="I182" s="16"/>
      <c r="J182" s="16"/>
      <c r="K182" s="16"/>
      <c r="L182" s="17"/>
      <c r="N182" s="15" t="str">
        <f>IF(N181="","-------------------------------------------------------",IF(OR(N181="porkie's",N181="porky's"),"Exacto","Mal"))</f>
        <v>-------------------------------------------------------</v>
      </c>
      <c r="O182" s="16"/>
      <c r="P182" s="16"/>
      <c r="Q182" s="16"/>
      <c r="R182" s="17"/>
    </row>
    <row r="183" spans="2:14" ht="12">
      <c r="B183" s="14">
        <f>IF(B182="Exacto",1,0)</f>
        <v>0</v>
      </c>
      <c r="H183" s="14">
        <f>IF(H182="Exacto",1,0)</f>
        <v>0</v>
      </c>
      <c r="N183" s="14">
        <f>IF(N182="Exacto",1,0)</f>
        <v>0</v>
      </c>
    </row>
    <row r="185" spans="1:13" ht="12">
      <c r="A185" s="1">
        <v>43</v>
      </c>
      <c r="G185" s="1">
        <v>44</v>
      </c>
      <c r="M185" s="1">
        <v>45</v>
      </c>
    </row>
    <row r="192" spans="2:14" ht="12.75" thickBot="1">
      <c r="B192" s="1" t="s">
        <v>0</v>
      </c>
      <c r="H192" s="1" t="s">
        <v>0</v>
      </c>
      <c r="N192" s="1" t="s">
        <v>0</v>
      </c>
    </row>
    <row r="193" spans="2:18" ht="13.5" thickBot="1">
      <c r="B193" s="18"/>
      <c r="C193" s="21"/>
      <c r="D193" s="21"/>
      <c r="E193" s="21"/>
      <c r="F193" s="22"/>
      <c r="H193" s="18"/>
      <c r="I193" s="19"/>
      <c r="J193" s="19"/>
      <c r="K193" s="19"/>
      <c r="L193" s="20"/>
      <c r="N193" s="18"/>
      <c r="O193" s="19"/>
      <c r="P193" s="19"/>
      <c r="Q193" s="19"/>
      <c r="R193" s="20"/>
    </row>
    <row r="194" spans="2:18" ht="13.5" thickBot="1">
      <c r="B194" s="15" t="str">
        <f>IF(B193="","-------------------------------------------------------",IF(OR(B193="la guerra de las galaxias",B193="star wars"),"Exacto","Mal"))</f>
        <v>-------------------------------------------------------</v>
      </c>
      <c r="C194" s="16"/>
      <c r="D194" s="16"/>
      <c r="E194" s="16"/>
      <c r="F194" s="17"/>
      <c r="H194" s="15" t="str">
        <f>IF(H193="","-------------------------------------------------------",IF(OR(H193="dragonheart",H193="corazón de dragón"),"Exacto","Mal"))</f>
        <v>-------------------------------------------------------</v>
      </c>
      <c r="I194" s="16"/>
      <c r="J194" s="16"/>
      <c r="K194" s="16"/>
      <c r="L194" s="17"/>
      <c r="N194" s="15" t="str">
        <f>IF(N193="","-------------------------------------------------------",IF(N193="el pacto de los lobos","Exacto","Mal"))</f>
        <v>-------------------------------------------------------</v>
      </c>
      <c r="O194" s="16"/>
      <c r="P194" s="16"/>
      <c r="Q194" s="16"/>
      <c r="R194" s="17"/>
    </row>
    <row r="195" spans="2:14" ht="12">
      <c r="B195" s="14">
        <f>IF(B194="Exacto",1,0)</f>
        <v>0</v>
      </c>
      <c r="H195" s="14">
        <f>IF(H194="Exacto",1,0)</f>
        <v>0</v>
      </c>
      <c r="N195" s="14">
        <f>IF(N194="Exacto",1,0)</f>
        <v>0</v>
      </c>
    </row>
    <row r="197" spans="1:13" ht="12">
      <c r="A197" s="1">
        <v>46</v>
      </c>
      <c r="G197" s="1">
        <v>47</v>
      </c>
      <c r="M197" s="1">
        <v>48</v>
      </c>
    </row>
    <row r="204" spans="2:14" ht="12.75" thickBot="1">
      <c r="B204" s="1" t="s">
        <v>0</v>
      </c>
      <c r="H204" s="1" t="s">
        <v>0</v>
      </c>
      <c r="N204" s="1" t="s">
        <v>0</v>
      </c>
    </row>
    <row r="205" spans="2:18" ht="13.5" thickBot="1">
      <c r="B205" s="18"/>
      <c r="C205" s="21"/>
      <c r="D205" s="21"/>
      <c r="E205" s="21"/>
      <c r="F205" s="22"/>
      <c r="H205" s="18"/>
      <c r="I205" s="19"/>
      <c r="J205" s="19"/>
      <c r="K205" s="19"/>
      <c r="L205" s="20"/>
      <c r="N205" s="18"/>
      <c r="O205" s="19"/>
      <c r="P205" s="19"/>
      <c r="Q205" s="19"/>
      <c r="R205" s="20"/>
    </row>
    <row r="206" spans="2:18" ht="13.5" thickBot="1">
      <c r="B206" s="15" t="str">
        <f>IF(B205="","-------------------------------------------------------",IF(OR(B205="la delgada línea roja",B205="la delgada linea roja"),"Exacto","Mal"))</f>
        <v>-------------------------------------------------------</v>
      </c>
      <c r="C206" s="16"/>
      <c r="D206" s="16"/>
      <c r="E206" s="16"/>
      <c r="F206" s="17"/>
      <c r="H206" s="15" t="str">
        <f>IF(H205="","-------------------------------------------------------",IF(H205="peter pan","Exacto","Mal"))</f>
        <v>-------------------------------------------------------</v>
      </c>
      <c r="I206" s="16"/>
      <c r="J206" s="16"/>
      <c r="K206" s="16"/>
      <c r="L206" s="17"/>
      <c r="N206" s="15" t="str">
        <f>IF(N205="","-------------------------------------------------------",IF(N205="fantasmas de marte","Exacto","Mal"))</f>
        <v>-------------------------------------------------------</v>
      </c>
      <c r="O206" s="16"/>
      <c r="P206" s="16"/>
      <c r="Q206" s="16"/>
      <c r="R206" s="17"/>
    </row>
    <row r="207" spans="2:14" ht="12">
      <c r="B207" s="14">
        <f>IF(B206="Exacto",1,0)</f>
        <v>0</v>
      </c>
      <c r="H207" s="14">
        <f>IF(H206="Exacto",1,0)</f>
        <v>0</v>
      </c>
      <c r="N207" s="14">
        <f>IF(N206="Exacto",1,0)</f>
        <v>0</v>
      </c>
    </row>
    <row r="209" spans="1:13" ht="12">
      <c r="A209" s="1">
        <v>49</v>
      </c>
      <c r="G209" s="1">
        <v>50</v>
      </c>
      <c r="M209" s="1">
        <v>51</v>
      </c>
    </row>
    <row r="216" spans="2:14" ht="12.75" thickBot="1">
      <c r="B216" s="1" t="s">
        <v>0</v>
      </c>
      <c r="H216" s="1" t="s">
        <v>0</v>
      </c>
      <c r="N216" s="1" t="s">
        <v>0</v>
      </c>
    </row>
    <row r="217" spans="2:18" ht="13.5" thickBot="1">
      <c r="B217" s="18"/>
      <c r="C217" s="21"/>
      <c r="D217" s="21"/>
      <c r="E217" s="21"/>
      <c r="F217" s="22"/>
      <c r="H217" s="18"/>
      <c r="I217" s="19"/>
      <c r="J217" s="19"/>
      <c r="K217" s="19"/>
      <c r="L217" s="20"/>
      <c r="N217" s="18"/>
      <c r="O217" s="19"/>
      <c r="P217" s="19"/>
      <c r="Q217" s="19"/>
      <c r="R217" s="20"/>
    </row>
    <row r="218" spans="2:18" ht="13.5" thickBot="1">
      <c r="B218" s="15" t="str">
        <f>IF(B217="","-------------------------------------------------------",IF(OR(B217="daredevil",B217="daredevil"),"Exacto","Mal"))</f>
        <v>-------------------------------------------------------</v>
      </c>
      <c r="C218" s="16"/>
      <c r="D218" s="16"/>
      <c r="E218" s="16"/>
      <c r="F218" s="17"/>
      <c r="H218" s="15" t="str">
        <f>IF(H217="","-------------------------------------------------------",IF(H217="robin hood","Exacto","Mal"))</f>
        <v>-------------------------------------------------------</v>
      </c>
      <c r="I218" s="16"/>
      <c r="J218" s="16"/>
      <c r="K218" s="16"/>
      <c r="L218" s="17"/>
      <c r="N218" s="15" t="str">
        <f>IF(N217="","-------------------------------------------------------",IF(N217="Los rescatadores","Exacto","Mal"))</f>
        <v>-------------------------------------------------------</v>
      </c>
      <c r="O218" s="16"/>
      <c r="P218" s="16"/>
      <c r="Q218" s="16"/>
      <c r="R218" s="17"/>
    </row>
    <row r="219" spans="2:14" ht="12">
      <c r="B219" s="14">
        <f>IF(B218="Exacto",1,0)</f>
        <v>0</v>
      </c>
      <c r="H219" s="14">
        <f>IF(H218="Exacto",1,0)</f>
        <v>0</v>
      </c>
      <c r="N219" s="14">
        <f>IF(N218="Exacto",1,0)</f>
        <v>0</v>
      </c>
    </row>
    <row r="221" spans="1:13" ht="12">
      <c r="A221" s="1">
        <v>52</v>
      </c>
      <c r="G221" s="1">
        <v>53</v>
      </c>
      <c r="M221" s="1">
        <v>54</v>
      </c>
    </row>
    <row r="228" spans="2:14" ht="12.75" thickBot="1">
      <c r="B228" s="1" t="s">
        <v>0</v>
      </c>
      <c r="H228" s="1" t="s">
        <v>0</v>
      </c>
      <c r="N228" s="1" t="s">
        <v>0</v>
      </c>
    </row>
    <row r="229" spans="2:18" ht="13.5" thickBot="1">
      <c r="B229" s="18"/>
      <c r="C229" s="21"/>
      <c r="D229" s="21"/>
      <c r="E229" s="21"/>
      <c r="F229" s="22"/>
      <c r="H229" s="18"/>
      <c r="I229" s="19"/>
      <c r="J229" s="19"/>
      <c r="K229" s="19"/>
      <c r="L229" s="20"/>
      <c r="N229" s="18"/>
      <c r="O229" s="19"/>
      <c r="P229" s="19"/>
      <c r="Q229" s="19"/>
      <c r="R229" s="20"/>
    </row>
    <row r="230" spans="2:18" ht="13.5" thickBot="1">
      <c r="B230" s="15" t="str">
        <f>IF(B229="","-------------------------------------------------------",IF(B229="entrevista con el vampiro","Exacto","Mal"))</f>
        <v>-------------------------------------------------------</v>
      </c>
      <c r="C230" s="16"/>
      <c r="D230" s="16"/>
      <c r="E230" s="16"/>
      <c r="F230" s="17"/>
      <c r="H230" s="15" t="str">
        <f>IF(H229="","-------------------------------------------------------",IF(H229="wallace y gromit","Exacto","Mal"))</f>
        <v>-------------------------------------------------------</v>
      </c>
      <c r="I230" s="16"/>
      <c r="J230" s="16"/>
      <c r="K230" s="16"/>
      <c r="L230" s="17"/>
      <c r="N230" s="15" t="str">
        <f>IF(N229="","-------------------------------------------------------",IF(OR(N229="indiana jones y la última cruzada",N229="indiana jones y la ultima cruzada"),"Exacto","Mal"))</f>
        <v>-------------------------------------------------------</v>
      </c>
      <c r="O230" s="16"/>
      <c r="P230" s="16"/>
      <c r="Q230" s="16"/>
      <c r="R230" s="17"/>
    </row>
    <row r="231" spans="2:14" ht="12">
      <c r="B231" s="14">
        <f>IF(B230="Exacto",1,0)</f>
        <v>0</v>
      </c>
      <c r="H231" s="14">
        <f>IF(H230="Exacto",1,0)</f>
        <v>0</v>
      </c>
      <c r="N231" s="14">
        <f>IF(N230="Exacto",1,0)</f>
        <v>0</v>
      </c>
    </row>
    <row r="233" spans="1:13" ht="12">
      <c r="A233" s="1">
        <v>55</v>
      </c>
      <c r="G233" s="1">
        <v>56</v>
      </c>
      <c r="M233" s="1">
        <v>57</v>
      </c>
    </row>
    <row r="240" spans="2:14" ht="12.75" thickBot="1">
      <c r="B240" s="1" t="s">
        <v>0</v>
      </c>
      <c r="H240" s="1" t="s">
        <v>0</v>
      </c>
      <c r="N240" s="1" t="s">
        <v>0</v>
      </c>
    </row>
    <row r="241" spans="2:18" ht="13.5" thickBot="1">
      <c r="B241" s="18"/>
      <c r="C241" s="21"/>
      <c r="D241" s="21"/>
      <c r="E241" s="21"/>
      <c r="F241" s="22"/>
      <c r="H241" s="18"/>
      <c r="I241" s="19"/>
      <c r="J241" s="19"/>
      <c r="K241" s="19"/>
      <c r="L241" s="20"/>
      <c r="N241" s="18"/>
      <c r="O241" s="19"/>
      <c r="P241" s="19"/>
      <c r="Q241" s="19"/>
      <c r="R241" s="20"/>
    </row>
    <row r="242" spans="2:18" ht="13.5" thickBot="1">
      <c r="B242" s="15" t="str">
        <f>IF(B241="","-------------------------------------------------------",IF(OR(B241="ace ventura",B241="ace ventura: detective de mascotas",B241="detective de mascotas",B241="ace ventura detective de mascotas",B241="ace ventura, detective de mascotas"),"Exacto","Mal"))</f>
        <v>-------------------------------------------------------</v>
      </c>
      <c r="C242" s="16"/>
      <c r="D242" s="16"/>
      <c r="E242" s="16"/>
      <c r="F242" s="17"/>
      <c r="H242" s="15" t="str">
        <f>IF(H241="","-------------------------------------------------------",IF(OR(H241="piratas del caribe",H241="piratas del caribe"),"Exacto","Mal"))</f>
        <v>-------------------------------------------------------</v>
      </c>
      <c r="I242" s="16"/>
      <c r="J242" s="16"/>
      <c r="K242" s="16"/>
      <c r="L242" s="17"/>
      <c r="N242" s="15" t="str">
        <f>IF(N241="","-------------------------------------------------------",IF(OR(N241="south park",N241="south park: la película"),"Exacto","Mal"))</f>
        <v>-------------------------------------------------------</v>
      </c>
      <c r="O242" s="16"/>
      <c r="P242" s="16"/>
      <c r="Q242" s="16"/>
      <c r="R242" s="17"/>
    </row>
    <row r="243" spans="2:14" ht="12">
      <c r="B243" s="14">
        <f>IF(B242="Exacto",1,0)</f>
        <v>0</v>
      </c>
      <c r="H243" s="14">
        <f>IF(H242="Exacto",1,0)</f>
        <v>0</v>
      </c>
      <c r="N243" s="14">
        <f>IF(N242="Exacto",1,0)</f>
        <v>0</v>
      </c>
    </row>
    <row r="245" spans="1:13" ht="12">
      <c r="A245" s="1">
        <v>58</v>
      </c>
      <c r="G245" s="1">
        <v>59</v>
      </c>
      <c r="M245" s="1">
        <v>60</v>
      </c>
    </row>
    <row r="252" spans="2:14" ht="12.75" thickBot="1">
      <c r="B252" s="1" t="s">
        <v>0</v>
      </c>
      <c r="H252" s="1" t="s">
        <v>0</v>
      </c>
      <c r="N252" s="1" t="s">
        <v>0</v>
      </c>
    </row>
    <row r="253" spans="2:18" ht="13.5" thickBot="1">
      <c r="B253" s="18"/>
      <c r="C253" s="21"/>
      <c r="D253" s="21"/>
      <c r="E253" s="21"/>
      <c r="F253" s="22"/>
      <c r="H253" s="18"/>
      <c r="I253" s="19"/>
      <c r="J253" s="19"/>
      <c r="K253" s="19"/>
      <c r="L253" s="20"/>
      <c r="N253" s="18"/>
      <c r="O253" s="19"/>
      <c r="P253" s="19"/>
      <c r="Q253" s="19"/>
      <c r="R253" s="20"/>
    </row>
    <row r="254" spans="2:18" ht="13.5" thickBot="1">
      <c r="B254" s="15" t="str">
        <f>IF(B253="","-------------------------------------------------------",IF(B253="tiburón","Exacto","Mal"))</f>
        <v>-------------------------------------------------------</v>
      </c>
      <c r="C254" s="16"/>
      <c r="D254" s="16"/>
      <c r="E254" s="16"/>
      <c r="F254" s="17"/>
      <c r="H254" s="15" t="str">
        <f>IF(H253="","-------------------------------------------------------",IF(OR(H253="la novena puerta",H253="la 9ª puerta",H253="novena puerta"),"Exacto","Mal"))</f>
        <v>-------------------------------------------------------</v>
      </c>
      <c r="I254" s="16"/>
      <c r="J254" s="16"/>
      <c r="K254" s="16"/>
      <c r="L254" s="17"/>
      <c r="N254" s="15" t="str">
        <f>IF(N253="","-------------------------------------------------------",IF(N253="Tienes un email","Exacto","Mal"))</f>
        <v>-------------------------------------------------------</v>
      </c>
      <c r="O254" s="16"/>
      <c r="P254" s="16"/>
      <c r="Q254" s="16"/>
      <c r="R254" s="17"/>
    </row>
    <row r="255" spans="2:14" ht="12">
      <c r="B255" s="14">
        <f>IF(B254="Exacto",1,0)</f>
        <v>0</v>
      </c>
      <c r="H255" s="14">
        <f>IF(H254="Exacto",1,0)</f>
        <v>0</v>
      </c>
      <c r="N255" s="14">
        <f>IF(N254="Exacto",1,0)</f>
        <v>0</v>
      </c>
    </row>
    <row r="257" spans="3:17" ht="12.75">
      <c r="C257" s="30" t="s">
        <v>1</v>
      </c>
      <c r="D257" s="29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</row>
  </sheetData>
  <sheetProtection password="FD19" sheet="1" objects="1" scenarios="1"/>
  <mergeCells count="132">
    <mergeCell ref="B230:F230"/>
    <mergeCell ref="H230:L230"/>
    <mergeCell ref="N230:R230"/>
    <mergeCell ref="B241:F241"/>
    <mergeCell ref="H241:L241"/>
    <mergeCell ref="N241:R241"/>
    <mergeCell ref="C257:Q257"/>
    <mergeCell ref="B242:F242"/>
    <mergeCell ref="H242:L242"/>
    <mergeCell ref="N242:R242"/>
    <mergeCell ref="B253:F253"/>
    <mergeCell ref="H253:L253"/>
    <mergeCell ref="N253:R253"/>
    <mergeCell ref="B254:F254"/>
    <mergeCell ref="H254:L254"/>
    <mergeCell ref="N254:R254"/>
    <mergeCell ref="B218:F218"/>
    <mergeCell ref="H218:L218"/>
    <mergeCell ref="N218:R218"/>
    <mergeCell ref="B229:F229"/>
    <mergeCell ref="H229:L229"/>
    <mergeCell ref="N229:R229"/>
    <mergeCell ref="B206:F206"/>
    <mergeCell ref="H206:L206"/>
    <mergeCell ref="N206:R206"/>
    <mergeCell ref="B217:F217"/>
    <mergeCell ref="H217:L217"/>
    <mergeCell ref="N217:R217"/>
    <mergeCell ref="B194:F194"/>
    <mergeCell ref="H194:L194"/>
    <mergeCell ref="N194:R194"/>
    <mergeCell ref="B205:F205"/>
    <mergeCell ref="H205:L205"/>
    <mergeCell ref="N205:R205"/>
    <mergeCell ref="B193:F193"/>
    <mergeCell ref="H193:L193"/>
    <mergeCell ref="N193:R193"/>
    <mergeCell ref="B145:F145"/>
    <mergeCell ref="H145:L145"/>
    <mergeCell ref="N145:R145"/>
    <mergeCell ref="B146:F146"/>
    <mergeCell ref="H146:L146"/>
    <mergeCell ref="N146:R146"/>
    <mergeCell ref="B181:F181"/>
    <mergeCell ref="H181:L181"/>
    <mergeCell ref="N181:R181"/>
    <mergeCell ref="B182:F182"/>
    <mergeCell ref="H182:L182"/>
    <mergeCell ref="N182:R182"/>
    <mergeCell ref="B169:F169"/>
    <mergeCell ref="H169:L169"/>
    <mergeCell ref="N169:R169"/>
    <mergeCell ref="B170:F170"/>
    <mergeCell ref="H170:L170"/>
    <mergeCell ref="N170:R170"/>
    <mergeCell ref="H157:L157"/>
    <mergeCell ref="N157:R157"/>
    <mergeCell ref="B158:F158"/>
    <mergeCell ref="H158:L158"/>
    <mergeCell ref="N158:R158"/>
    <mergeCell ref="B157:F157"/>
    <mergeCell ref="B134:F134"/>
    <mergeCell ref="H134:L134"/>
    <mergeCell ref="N134:R134"/>
    <mergeCell ref="B122:F122"/>
    <mergeCell ref="H122:L122"/>
    <mergeCell ref="N122:R122"/>
    <mergeCell ref="B133:F133"/>
    <mergeCell ref="H133:L133"/>
    <mergeCell ref="N133:R133"/>
    <mergeCell ref="B110:F110"/>
    <mergeCell ref="H110:L110"/>
    <mergeCell ref="N110:R110"/>
    <mergeCell ref="B121:F121"/>
    <mergeCell ref="H121:L121"/>
    <mergeCell ref="N121:R121"/>
    <mergeCell ref="B98:F98"/>
    <mergeCell ref="H98:L98"/>
    <mergeCell ref="N98:R98"/>
    <mergeCell ref="B109:F109"/>
    <mergeCell ref="H109:L109"/>
    <mergeCell ref="N109:R109"/>
    <mergeCell ref="B86:F86"/>
    <mergeCell ref="H86:L86"/>
    <mergeCell ref="N86:R86"/>
    <mergeCell ref="B97:F97"/>
    <mergeCell ref="H97:L97"/>
    <mergeCell ref="N97:R97"/>
    <mergeCell ref="B74:F74"/>
    <mergeCell ref="H74:L74"/>
    <mergeCell ref="N74:R74"/>
    <mergeCell ref="B85:F85"/>
    <mergeCell ref="H85:L85"/>
    <mergeCell ref="N85:R85"/>
    <mergeCell ref="B62:F62"/>
    <mergeCell ref="H62:L62"/>
    <mergeCell ref="N62:R62"/>
    <mergeCell ref="B73:F73"/>
    <mergeCell ref="H73:L73"/>
    <mergeCell ref="N73:R73"/>
    <mergeCell ref="B50:F50"/>
    <mergeCell ref="H50:L50"/>
    <mergeCell ref="N50:R50"/>
    <mergeCell ref="B61:F61"/>
    <mergeCell ref="H61:L61"/>
    <mergeCell ref="N61:R61"/>
    <mergeCell ref="N37:R37"/>
    <mergeCell ref="B38:F38"/>
    <mergeCell ref="H38:L38"/>
    <mergeCell ref="N38:R38"/>
    <mergeCell ref="B49:F49"/>
    <mergeCell ref="H49:L49"/>
    <mergeCell ref="N49:R49"/>
    <mergeCell ref="B9:R9"/>
    <mergeCell ref="B10:R10"/>
    <mergeCell ref="B11:R11"/>
    <mergeCell ref="B12:R12"/>
    <mergeCell ref="G14:M14"/>
    <mergeCell ref="B37:F37"/>
    <mergeCell ref="H37:L37"/>
    <mergeCell ref="B2:R2"/>
    <mergeCell ref="B7:R7"/>
    <mergeCell ref="B8:R8"/>
    <mergeCell ref="I4:K4"/>
    <mergeCell ref="N4:P4"/>
    <mergeCell ref="G4:H4"/>
    <mergeCell ref="B26:F26"/>
    <mergeCell ref="H25:L25"/>
    <mergeCell ref="H26:L26"/>
    <mergeCell ref="N25:R25"/>
    <mergeCell ref="N26:R26"/>
    <mergeCell ref="B25:F25"/>
  </mergeCells>
  <hyperlinks>
    <hyperlink ref="C257" r:id="rId1" display="http://oink.elrellano.com/index.php?t=.xls"/>
  </hyperlinks>
  <printOptions/>
  <pageMargins left="0.75" right="0.75" top="1" bottom="1" header="0.4921259845" footer="0.4921259845"/>
  <pageSetup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Superflu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 Tornay</dc:creator>
  <cp:keywords/>
  <dc:description/>
  <cp:lastModifiedBy>pacopena</cp:lastModifiedBy>
  <dcterms:created xsi:type="dcterms:W3CDTF">2004-02-22T16:23:40Z</dcterms:created>
  <dcterms:modified xsi:type="dcterms:W3CDTF">2005-09-02T11:08:40Z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